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404\Desktop\"/>
    </mc:Choice>
  </mc:AlternateContent>
  <bookViews>
    <workbookView xWindow="0" yWindow="0" windowWidth="28740" windowHeight="12255"/>
  </bookViews>
  <sheets>
    <sheet name="市川市剣道連盟名簿" sheetId="1" r:id="rId1"/>
    <sheet name="LIST" sheetId="5" state="hidden" r:id="rId2"/>
  </sheets>
  <definedNames>
    <definedName name="_xlnm._FilterDatabase" localSheetId="0" hidden="1">市川市剣道連盟名簿!$A$12:$AF$113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4" i="1"/>
  <c r="X15" i="1"/>
  <c r="X16" i="1"/>
  <c r="X17" i="1"/>
  <c r="X18" i="1"/>
  <c r="X19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4" i="1"/>
  <c r="V15" i="1"/>
  <c r="V16" i="1"/>
  <c r="V17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4" i="1"/>
  <c r="W15" i="1"/>
  <c r="W16" i="1"/>
  <c r="W17" i="1"/>
  <c r="W18" i="1"/>
  <c r="W19" i="1"/>
  <c r="W20" i="1"/>
  <c r="W21" i="1"/>
  <c r="W22" i="1"/>
  <c r="W23" i="1"/>
  <c r="W13" i="1"/>
  <c r="A1" i="1" l="1"/>
  <c r="H41" i="1" l="1"/>
  <c r="B41" i="1"/>
  <c r="O41" i="1"/>
  <c r="P41" i="1"/>
  <c r="L41" i="1"/>
  <c r="P63" i="1" l="1"/>
  <c r="P102" i="1"/>
  <c r="P111" i="1"/>
  <c r="P35" i="1"/>
  <c r="P76" i="1"/>
  <c r="P20" i="1"/>
  <c r="P113" i="1"/>
  <c r="P104" i="1"/>
  <c r="P112" i="1"/>
  <c r="P106" i="1"/>
  <c r="P107" i="1"/>
  <c r="P97" i="1"/>
  <c r="P109" i="1"/>
  <c r="P100" i="1"/>
  <c r="P108" i="1"/>
  <c r="P105" i="1"/>
  <c r="P110" i="1"/>
  <c r="P99" i="1"/>
  <c r="P96" i="1"/>
  <c r="P103" i="1"/>
  <c r="P88" i="1"/>
  <c r="P94" i="1"/>
  <c r="P91" i="1"/>
  <c r="P101" i="1"/>
  <c r="P93" i="1"/>
  <c r="P98" i="1"/>
  <c r="P92" i="1"/>
  <c r="P95" i="1"/>
  <c r="P84" i="1"/>
  <c r="P81" i="1"/>
  <c r="P78" i="1"/>
  <c r="P90" i="1"/>
  <c r="P85" i="1"/>
  <c r="P79" i="1"/>
  <c r="P86" i="1"/>
  <c r="P89" i="1"/>
  <c r="P87" i="1"/>
  <c r="P77" i="1"/>
  <c r="P83" i="1"/>
  <c r="P82" i="1"/>
  <c r="P80" i="1"/>
  <c r="P61" i="1"/>
  <c r="P73" i="1"/>
  <c r="P75" i="1"/>
  <c r="P74" i="1"/>
  <c r="P46" i="1"/>
  <c r="P66" i="1"/>
  <c r="P65" i="1"/>
  <c r="P72" i="1"/>
  <c r="P71" i="1"/>
  <c r="P68" i="1"/>
  <c r="P60" i="1"/>
  <c r="P67" i="1"/>
  <c r="P52" i="1"/>
  <c r="P70" i="1"/>
  <c r="P51" i="1"/>
  <c r="P57" i="1"/>
  <c r="P62" i="1"/>
  <c r="P64" i="1"/>
  <c r="P59" i="1"/>
  <c r="P53" i="1"/>
  <c r="P58" i="1"/>
  <c r="P69" i="1"/>
  <c r="P54" i="1"/>
  <c r="P45" i="1"/>
  <c r="P48" i="1"/>
  <c r="P55" i="1"/>
  <c r="P56" i="1"/>
  <c r="P49" i="1"/>
  <c r="P47" i="1"/>
  <c r="P50" i="1"/>
  <c r="P44" i="1"/>
  <c r="P43" i="1"/>
  <c r="P31" i="1"/>
  <c r="P34" i="1"/>
  <c r="P39" i="1"/>
  <c r="P42" i="1"/>
  <c r="P29" i="1"/>
  <c r="P36" i="1"/>
  <c r="P38" i="1"/>
  <c r="P28" i="1"/>
  <c r="P32" i="1"/>
  <c r="P37" i="1"/>
  <c r="P33" i="1"/>
  <c r="P40" i="1"/>
  <c r="P27" i="1"/>
  <c r="P30" i="1"/>
  <c r="P26" i="1"/>
  <c r="P25" i="1"/>
  <c r="P24" i="1"/>
  <c r="P23" i="1"/>
  <c r="P22" i="1"/>
  <c r="P21" i="1"/>
  <c r="P19" i="1"/>
  <c r="P18" i="1"/>
  <c r="P17" i="1"/>
  <c r="P16" i="1"/>
  <c r="P15" i="1"/>
  <c r="P14" i="1"/>
  <c r="P13" i="1"/>
  <c r="V13" i="1" s="1"/>
  <c r="X13" i="1" s="1"/>
  <c r="B63" i="1" l="1"/>
  <c r="B102" i="1"/>
  <c r="B111" i="1"/>
  <c r="B35" i="1"/>
  <c r="B76" i="1"/>
  <c r="B20" i="1"/>
  <c r="B113" i="1"/>
  <c r="B104" i="1"/>
  <c r="B112" i="1"/>
  <c r="B106" i="1"/>
  <c r="B107" i="1"/>
  <c r="B97" i="1"/>
  <c r="B109" i="1"/>
  <c r="B100" i="1"/>
  <c r="B108" i="1"/>
  <c r="B105" i="1"/>
  <c r="B110" i="1"/>
  <c r="B99" i="1"/>
  <c r="B96" i="1"/>
  <c r="B103" i="1"/>
  <c r="B88" i="1"/>
  <c r="B94" i="1"/>
  <c r="B91" i="1"/>
  <c r="B101" i="1"/>
  <c r="B93" i="1"/>
  <c r="B98" i="1"/>
  <c r="B92" i="1"/>
  <c r="B95" i="1"/>
  <c r="B84" i="1"/>
  <c r="B81" i="1"/>
  <c r="B78" i="1"/>
  <c r="B90" i="1"/>
  <c r="B85" i="1"/>
  <c r="B79" i="1"/>
  <c r="B86" i="1"/>
  <c r="B89" i="1"/>
  <c r="B87" i="1"/>
  <c r="B77" i="1"/>
  <c r="B83" i="1"/>
  <c r="B82" i="1"/>
  <c r="B80" i="1"/>
  <c r="B61" i="1"/>
  <c r="B73" i="1"/>
  <c r="B75" i="1"/>
  <c r="B74" i="1"/>
  <c r="B46" i="1"/>
  <c r="B66" i="1"/>
  <c r="B65" i="1"/>
  <c r="B72" i="1"/>
  <c r="B71" i="1"/>
  <c r="B68" i="1"/>
  <c r="B60" i="1"/>
  <c r="B67" i="1"/>
  <c r="B52" i="1"/>
  <c r="B70" i="1"/>
  <c r="B51" i="1"/>
  <c r="B57" i="1"/>
  <c r="B62" i="1"/>
  <c r="B64" i="1"/>
  <c r="B59" i="1"/>
  <c r="B53" i="1"/>
  <c r="B58" i="1"/>
  <c r="B69" i="1"/>
  <c r="B54" i="1"/>
  <c r="B45" i="1"/>
  <c r="B48" i="1"/>
  <c r="B55" i="1"/>
  <c r="B56" i="1"/>
  <c r="B49" i="1"/>
  <c r="B47" i="1"/>
  <c r="B50" i="1"/>
  <c r="B44" i="1"/>
  <c r="B43" i="1"/>
  <c r="B31" i="1"/>
  <c r="B34" i="1"/>
  <c r="B39" i="1"/>
  <c r="B42" i="1"/>
  <c r="B29" i="1"/>
  <c r="B36" i="1"/>
  <c r="B38" i="1"/>
  <c r="B28" i="1"/>
  <c r="B32" i="1"/>
  <c r="B37" i="1"/>
  <c r="B33" i="1"/>
  <c r="B40" i="1"/>
  <c r="B27" i="1"/>
  <c r="B30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U9" i="1" l="1"/>
  <c r="Z9" i="1" s="1"/>
  <c r="U8" i="1"/>
  <c r="Z8" i="1" s="1"/>
  <c r="U7" i="1"/>
  <c r="Z7" i="1" s="1"/>
  <c r="U6" i="1"/>
  <c r="Z6" i="1" s="1"/>
  <c r="U5" i="1"/>
  <c r="Z5" i="1" s="1"/>
  <c r="U4" i="1"/>
  <c r="Z4" i="1" s="1"/>
  <c r="U1" i="1" l="1"/>
  <c r="Z1" i="1" s="1"/>
  <c r="B2" i="1" l="1"/>
  <c r="L113" i="1"/>
  <c r="L104" i="1"/>
  <c r="L112" i="1"/>
  <c r="L106" i="1"/>
  <c r="L107" i="1"/>
  <c r="L97" i="1"/>
  <c r="L109" i="1"/>
  <c r="L100" i="1"/>
  <c r="L108" i="1"/>
  <c r="L105" i="1"/>
  <c r="L110" i="1"/>
  <c r="L99" i="1"/>
  <c r="L96" i="1"/>
  <c r="L103" i="1"/>
  <c r="L88" i="1"/>
  <c r="L94" i="1"/>
  <c r="L91" i="1"/>
  <c r="L101" i="1"/>
  <c r="L93" i="1"/>
  <c r="L98" i="1"/>
  <c r="L92" i="1"/>
  <c r="L95" i="1"/>
  <c r="L84" i="1"/>
  <c r="L81" i="1"/>
  <c r="L78" i="1"/>
  <c r="L90" i="1"/>
  <c r="L85" i="1"/>
  <c r="L79" i="1"/>
  <c r="L86" i="1"/>
  <c r="L89" i="1"/>
  <c r="L87" i="1"/>
  <c r="L77" i="1"/>
  <c r="L83" i="1"/>
  <c r="L82" i="1"/>
  <c r="L80" i="1"/>
  <c r="L61" i="1"/>
  <c r="L73" i="1"/>
  <c r="L75" i="1"/>
  <c r="L74" i="1"/>
  <c r="L46" i="1"/>
  <c r="L66" i="1"/>
  <c r="L65" i="1"/>
  <c r="L72" i="1"/>
  <c r="L71" i="1"/>
  <c r="L68" i="1"/>
  <c r="L60" i="1"/>
  <c r="L67" i="1"/>
  <c r="L52" i="1"/>
  <c r="L70" i="1"/>
  <c r="L51" i="1"/>
  <c r="L57" i="1"/>
  <c r="L62" i="1"/>
  <c r="L64" i="1"/>
  <c r="L59" i="1"/>
  <c r="L53" i="1"/>
  <c r="L58" i="1"/>
  <c r="L69" i="1"/>
  <c r="L54" i="1"/>
  <c r="L45" i="1"/>
  <c r="L48" i="1"/>
  <c r="L55" i="1"/>
  <c r="L56" i="1"/>
  <c r="L49" i="1"/>
  <c r="L47" i="1"/>
  <c r="L50" i="1"/>
  <c r="L44" i="1"/>
  <c r="L43" i="1"/>
  <c r="L31" i="1"/>
  <c r="L34" i="1"/>
  <c r="L39" i="1"/>
  <c r="L42" i="1"/>
  <c r="L29" i="1"/>
  <c r="L36" i="1"/>
  <c r="L38" i="1"/>
  <c r="L28" i="1"/>
  <c r="L32" i="1"/>
  <c r="L37" i="1"/>
  <c r="L33" i="1"/>
  <c r="L40" i="1"/>
  <c r="L27" i="1"/>
  <c r="L30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H63" i="1" l="1"/>
  <c r="H102" i="1"/>
  <c r="H111" i="1"/>
  <c r="H35" i="1"/>
  <c r="H76" i="1"/>
  <c r="H20" i="1"/>
  <c r="H113" i="1"/>
  <c r="H104" i="1"/>
  <c r="H112" i="1"/>
  <c r="H106" i="1"/>
  <c r="H107" i="1"/>
  <c r="H97" i="1"/>
  <c r="H109" i="1"/>
  <c r="H100" i="1"/>
  <c r="H108" i="1"/>
  <c r="H105" i="1"/>
  <c r="H110" i="1"/>
  <c r="H99" i="1"/>
  <c r="H96" i="1"/>
  <c r="H103" i="1"/>
  <c r="H88" i="1"/>
  <c r="H94" i="1"/>
  <c r="H91" i="1"/>
  <c r="H101" i="1"/>
  <c r="H93" i="1"/>
  <c r="H98" i="1"/>
  <c r="H92" i="1"/>
  <c r="H95" i="1"/>
  <c r="H84" i="1"/>
  <c r="H81" i="1"/>
  <c r="H78" i="1"/>
  <c r="H90" i="1"/>
  <c r="H85" i="1"/>
  <c r="H79" i="1"/>
  <c r="H86" i="1"/>
  <c r="H89" i="1"/>
  <c r="H87" i="1"/>
  <c r="H77" i="1"/>
  <c r="H83" i="1"/>
  <c r="H82" i="1"/>
  <c r="H80" i="1"/>
  <c r="H61" i="1"/>
  <c r="H73" i="1"/>
  <c r="H75" i="1"/>
  <c r="H74" i="1"/>
  <c r="H46" i="1"/>
  <c r="H66" i="1"/>
  <c r="H65" i="1"/>
  <c r="H72" i="1"/>
  <c r="H71" i="1"/>
  <c r="H68" i="1"/>
  <c r="H60" i="1"/>
  <c r="H67" i="1"/>
  <c r="H52" i="1"/>
  <c r="H70" i="1"/>
  <c r="H51" i="1"/>
  <c r="H57" i="1"/>
  <c r="H62" i="1"/>
  <c r="H64" i="1"/>
  <c r="H59" i="1"/>
  <c r="H53" i="1"/>
  <c r="H58" i="1"/>
  <c r="H69" i="1"/>
  <c r="H54" i="1"/>
  <c r="H45" i="1"/>
  <c r="H48" i="1"/>
  <c r="H55" i="1"/>
  <c r="H56" i="1"/>
  <c r="H49" i="1"/>
  <c r="H47" i="1"/>
  <c r="H50" i="1"/>
  <c r="H44" i="1"/>
  <c r="H43" i="1"/>
  <c r="H31" i="1"/>
  <c r="H34" i="1"/>
  <c r="H39" i="1"/>
  <c r="H42" i="1"/>
  <c r="H29" i="1"/>
  <c r="H36" i="1"/>
  <c r="H38" i="1"/>
  <c r="H28" i="1"/>
  <c r="H32" i="1"/>
  <c r="H37" i="1"/>
  <c r="H33" i="1"/>
  <c r="H40" i="1"/>
  <c r="H27" i="1"/>
  <c r="H30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I63" i="1" l="1"/>
  <c r="I102" i="1"/>
  <c r="I111" i="1"/>
  <c r="I35" i="1"/>
  <c r="I76" i="1"/>
  <c r="I20" i="1"/>
  <c r="I13" i="1" l="1"/>
  <c r="I54" i="1"/>
  <c r="I22" i="1"/>
  <c r="I33" i="1"/>
  <c r="I70" i="1"/>
  <c r="I16" i="1"/>
  <c r="I36" i="1"/>
  <c r="I109" i="1"/>
  <c r="I18" i="1"/>
  <c r="I64" i="1"/>
  <c r="I78" i="1"/>
  <c r="I40" i="1"/>
  <c r="I24" i="1"/>
  <c r="I66" i="1"/>
  <c r="I71" i="1"/>
  <c r="I32" i="1"/>
  <c r="I56" i="1"/>
  <c r="I59" i="1"/>
  <c r="I101" i="1"/>
  <c r="I30" i="1"/>
  <c r="I55" i="1"/>
  <c r="I74" i="1"/>
  <c r="I77" i="1"/>
  <c r="I65" i="1"/>
  <c r="I95" i="1"/>
  <c r="I28" i="1"/>
  <c r="I38" i="1"/>
  <c r="I83" i="1"/>
  <c r="I17" i="1"/>
  <c r="I29" i="1"/>
  <c r="I21" i="1"/>
  <c r="I39" i="1"/>
  <c r="I44" i="1"/>
  <c r="I45" i="1"/>
  <c r="I67" i="1"/>
  <c r="I72" i="1"/>
  <c r="I89" i="1"/>
  <c r="I84" i="1"/>
  <c r="I88" i="1"/>
  <c r="I105" i="1"/>
  <c r="I106" i="1"/>
  <c r="I113" i="1"/>
  <c r="I23" i="1"/>
  <c r="I50" i="1"/>
  <c r="I69" i="1"/>
  <c r="I51" i="1"/>
  <c r="I68" i="1"/>
  <c r="I73" i="1"/>
  <c r="I86" i="1"/>
  <c r="I92" i="1"/>
  <c r="I103" i="1"/>
  <c r="I108" i="1"/>
  <c r="I104" i="1"/>
  <c r="I60" i="1"/>
  <c r="I14" i="1"/>
  <c r="I47" i="1"/>
  <c r="I61" i="1"/>
  <c r="I112" i="1"/>
  <c r="I15" i="1"/>
  <c r="I58" i="1"/>
  <c r="I79" i="1"/>
  <c r="I37" i="1"/>
  <c r="I53" i="1"/>
  <c r="I93" i="1"/>
  <c r="I96" i="1"/>
  <c r="I100" i="1"/>
  <c r="I57" i="1"/>
  <c r="I98" i="1"/>
  <c r="I25" i="1"/>
  <c r="I31" i="1"/>
  <c r="I49" i="1"/>
  <c r="I85" i="1"/>
  <c r="I26" i="1"/>
  <c r="I46" i="1"/>
  <c r="I80" i="1"/>
  <c r="I90" i="1"/>
  <c r="I99" i="1"/>
  <c r="I91" i="1"/>
  <c r="I110" i="1"/>
  <c r="I97" i="1"/>
  <c r="I19" i="1"/>
  <c r="I27" i="1"/>
  <c r="I42" i="1"/>
  <c r="I34" i="1"/>
  <c r="I43" i="1"/>
  <c r="I48" i="1"/>
  <c r="I62" i="1"/>
  <c r="I52" i="1"/>
  <c r="I75" i="1"/>
  <c r="I82" i="1"/>
  <c r="I87" i="1"/>
  <c r="I81" i="1"/>
  <c r="I94" i="1"/>
  <c r="I107" i="1"/>
  <c r="O63" i="1"/>
  <c r="O102" i="1"/>
  <c r="O111" i="1"/>
  <c r="O35" i="1"/>
  <c r="O76" i="1"/>
  <c r="O20" i="1"/>
  <c r="B6" i="1" l="1"/>
  <c r="O113" i="1" l="1"/>
  <c r="O104" i="1"/>
  <c r="O112" i="1"/>
  <c r="O106" i="1"/>
  <c r="O107" i="1"/>
  <c r="O97" i="1"/>
  <c r="O109" i="1"/>
  <c r="O100" i="1"/>
  <c r="O108" i="1"/>
  <c r="O105" i="1"/>
  <c r="O110" i="1"/>
  <c r="O99" i="1"/>
  <c r="O96" i="1"/>
  <c r="O103" i="1"/>
  <c r="O88" i="1"/>
  <c r="O94" i="1"/>
  <c r="O91" i="1"/>
  <c r="O101" i="1"/>
  <c r="O93" i="1"/>
  <c r="O98" i="1"/>
  <c r="O92" i="1"/>
  <c r="O95" i="1"/>
  <c r="O84" i="1"/>
  <c r="O81" i="1"/>
  <c r="O78" i="1"/>
  <c r="O90" i="1"/>
  <c r="O85" i="1"/>
  <c r="O79" i="1"/>
  <c r="O86" i="1"/>
  <c r="O89" i="1"/>
  <c r="O87" i="1"/>
  <c r="O77" i="1"/>
  <c r="O83" i="1"/>
  <c r="L76" i="1" l="1"/>
  <c r="L102" i="1"/>
  <c r="L20" i="1"/>
  <c r="U2" i="1"/>
  <c r="Z2" i="1" s="1"/>
  <c r="U3" i="1"/>
  <c r="Z3" i="1" s="1"/>
  <c r="L111" i="1"/>
  <c r="L63" i="1"/>
  <c r="L35" i="1"/>
  <c r="O31" i="1" l="1"/>
  <c r="O43" i="1"/>
  <c r="O44" i="1"/>
  <c r="O50" i="1"/>
  <c r="O47" i="1"/>
  <c r="O49" i="1"/>
  <c r="O56" i="1"/>
  <c r="O55" i="1"/>
  <c r="O48" i="1"/>
  <c r="O45" i="1"/>
  <c r="O54" i="1"/>
  <c r="O69" i="1"/>
  <c r="O58" i="1"/>
  <c r="O53" i="1"/>
  <c r="O59" i="1"/>
  <c r="O64" i="1"/>
  <c r="O62" i="1"/>
  <c r="O57" i="1"/>
  <c r="O51" i="1"/>
  <c r="O70" i="1"/>
  <c r="O52" i="1"/>
  <c r="O67" i="1"/>
  <c r="O60" i="1"/>
  <c r="O68" i="1"/>
  <c r="O71" i="1"/>
  <c r="O72" i="1"/>
  <c r="O65" i="1"/>
  <c r="O66" i="1"/>
  <c r="O46" i="1"/>
  <c r="O74" i="1"/>
  <c r="O75" i="1"/>
  <c r="O73" i="1"/>
  <c r="O61" i="1"/>
  <c r="O80" i="1"/>
  <c r="O82" i="1"/>
  <c r="O34" i="1" l="1"/>
  <c r="O39" i="1"/>
  <c r="O42" i="1"/>
  <c r="O29" i="1"/>
  <c r="O36" i="1"/>
  <c r="O38" i="1"/>
  <c r="O28" i="1"/>
  <c r="O32" i="1"/>
  <c r="O37" i="1"/>
  <c r="O33" i="1"/>
  <c r="O40" i="1"/>
  <c r="O27" i="1"/>
  <c r="O30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S4" i="1"/>
  <c r="R4" i="1"/>
  <c r="Q4" i="1"/>
  <c r="R7" i="1" l="1"/>
  <c r="R6" i="1"/>
  <c r="R5" i="1"/>
  <c r="Q7" i="1"/>
  <c r="S7" i="1"/>
  <c r="S5" i="1"/>
  <c r="Q6" i="1"/>
  <c r="Q5" i="1" l="1"/>
  <c r="Q8" i="1" s="1"/>
  <c r="S6" i="1"/>
  <c r="S8" i="1" s="1"/>
  <c r="R8" i="1"/>
  <c r="N4" i="1" l="1"/>
  <c r="N8" i="1" s="1"/>
  <c r="K3" i="1" s="1"/>
</calcChain>
</file>

<file path=xl/sharedStrings.xml><?xml version="1.0" encoding="utf-8"?>
<sst xmlns="http://schemas.openxmlformats.org/spreadsheetml/2006/main" count="219" uniqueCount="203">
  <si>
    <t>市川市剣道連盟　登録名簿</t>
    <rPh sb="0" eb="3">
      <t>イチカワシ</t>
    </rPh>
    <rPh sb="3" eb="5">
      <t>ケンドウ</t>
    </rPh>
    <rPh sb="5" eb="7">
      <t>レンメイ</t>
    </rPh>
    <rPh sb="8" eb="10">
      <t>トウロク</t>
    </rPh>
    <rPh sb="10" eb="12">
      <t>メイボ</t>
    </rPh>
    <phoneticPr fontId="4"/>
  </si>
  <si>
    <t>入会金</t>
    <rPh sb="0" eb="3">
      <t>ニュウカイキン</t>
    </rPh>
    <phoneticPr fontId="4"/>
  </si>
  <si>
    <t>年会費</t>
    <rPh sb="0" eb="3">
      <t>ネンカイヒ</t>
    </rPh>
    <phoneticPr fontId="4"/>
  </si>
  <si>
    <t>正会員</t>
    <rPh sb="0" eb="3">
      <t>セイカイイン</t>
    </rPh>
    <phoneticPr fontId="4"/>
  </si>
  <si>
    <t>準会員</t>
    <rPh sb="0" eb="1">
      <t>ジュン</t>
    </rPh>
    <rPh sb="1" eb="3">
      <t>カイイン</t>
    </rPh>
    <phoneticPr fontId="4"/>
  </si>
  <si>
    <t>幼少年</t>
    <rPh sb="0" eb="3">
      <t>ヨウショウネン</t>
    </rPh>
    <phoneticPr fontId="4"/>
  </si>
  <si>
    <t>支部名</t>
    <rPh sb="0" eb="2">
      <t>シブ</t>
    </rPh>
    <rPh sb="2" eb="3">
      <t>メイ</t>
    </rPh>
    <phoneticPr fontId="4"/>
  </si>
  <si>
    <t>南行徳剣友会</t>
    <rPh sb="0" eb="1">
      <t>ミナミ</t>
    </rPh>
    <rPh sb="1" eb="3">
      <t>ギョウトク</t>
    </rPh>
    <rPh sb="3" eb="6">
      <t>ケンユウカイ</t>
    </rPh>
    <phoneticPr fontId="4"/>
  </si>
  <si>
    <t>人数</t>
    <rPh sb="0" eb="2">
      <t>ニンズウ</t>
    </rPh>
    <phoneticPr fontId="4"/>
  </si>
  <si>
    <t>年間</t>
    <rPh sb="0" eb="2">
      <t>ネンカン</t>
    </rPh>
    <phoneticPr fontId="4"/>
  </si>
  <si>
    <t>後期</t>
    <rPh sb="0" eb="2">
      <t>コウキ</t>
    </rPh>
    <phoneticPr fontId="4"/>
  </si>
  <si>
    <t>免除</t>
    <rPh sb="0" eb="2">
      <t>メンジョ</t>
    </rPh>
    <phoneticPr fontId="4"/>
  </si>
  <si>
    <t>金額</t>
    <rPh sb="0" eb="2">
      <t>キンガク</t>
    </rPh>
    <phoneticPr fontId="4"/>
  </si>
  <si>
    <t>支部</t>
    <rPh sb="0" eb="2">
      <t>シブ</t>
    </rPh>
    <phoneticPr fontId="4"/>
  </si>
  <si>
    <t>コード</t>
    <phoneticPr fontId="4"/>
  </si>
  <si>
    <t>全剣連番号
検索</t>
    <rPh sb="0" eb="1">
      <t>ゼン</t>
    </rPh>
    <rPh sb="1" eb="2">
      <t>ケン</t>
    </rPh>
    <rPh sb="2" eb="3">
      <t>レン</t>
    </rPh>
    <rPh sb="3" eb="5">
      <t>バンゴウ</t>
    </rPh>
    <rPh sb="6" eb="8">
      <t>ケンサク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</si>
  <si>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</si>
  <si>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</si>
  <si>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</si>
  <si>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</si>
  <si>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登時
年齢</t>
    <rPh sb="0" eb="1">
      <t>ノボル</t>
    </rPh>
    <rPh sb="1" eb="2">
      <t>トキ</t>
    </rPh>
    <rPh sb="3" eb="5">
      <t>ネンレイ</t>
    </rPh>
    <phoneticPr fontId="4"/>
  </si>
  <si>
    <t>職業</t>
    <rPh sb="0" eb="2">
      <t>ショクギョウ</t>
    </rPh>
    <phoneticPr fontId="4"/>
  </si>
  <si>
    <t>会員
区分</t>
    <rPh sb="0" eb="2">
      <t>カイイン</t>
    </rPh>
    <rPh sb="3" eb="5">
      <t>クブン</t>
    </rPh>
    <phoneticPr fontId="4"/>
  </si>
  <si>
    <t>入会
区分</t>
    <rPh sb="0" eb="2">
      <t>ニュウカイ</t>
    </rPh>
    <rPh sb="3" eb="5">
      <t>クブン</t>
    </rPh>
    <phoneticPr fontId="4"/>
  </si>
  <si>
    <t>今年度
登録日</t>
    <rPh sb="0" eb="3">
      <t>コンネンド</t>
    </rPh>
    <rPh sb="4" eb="6">
      <t>トウロク</t>
    </rPh>
    <rPh sb="6" eb="7">
      <t>ビ</t>
    </rPh>
    <phoneticPr fontId="4"/>
  </si>
  <si>
    <t>会費
区分</t>
    <rPh sb="0" eb="2">
      <t>カイヒ</t>
    </rPh>
    <rPh sb="3" eb="5">
      <t>クブン</t>
    </rPh>
    <phoneticPr fontId="4"/>
  </si>
  <si>
    <t>年会費</t>
    <rPh sb="0" eb="1">
      <t>ネン</t>
    </rPh>
    <rPh sb="1" eb="3">
      <t>カイヒ</t>
    </rPh>
    <phoneticPr fontId="4"/>
  </si>
  <si>
    <t>住所</t>
    <rPh sb="0" eb="2">
      <t>ジュウショ</t>
    </rPh>
    <phoneticPr fontId="4"/>
  </si>
  <si>
    <t>称号</t>
    <rPh sb="0" eb="2">
      <t>ショウゴウ</t>
    </rPh>
    <phoneticPr fontId="4"/>
  </si>
  <si>
    <t>取得日</t>
    <rPh sb="0" eb="3">
      <t>シュトクビ</t>
    </rPh>
    <phoneticPr fontId="4"/>
  </si>
  <si>
    <t>段級位</t>
    <rPh sb="0" eb="1">
      <t>ダン</t>
    </rPh>
    <rPh sb="1" eb="2">
      <t>キュウ</t>
    </rPh>
    <rPh sb="2" eb="3">
      <t>イ</t>
    </rPh>
    <phoneticPr fontId="4"/>
  </si>
  <si>
    <t>個人</t>
    <rPh sb="0" eb="2">
      <t>コジン</t>
    </rPh>
    <phoneticPr fontId="4"/>
  </si>
  <si>
    <t>市区名</t>
    <rPh sb="0" eb="2">
      <t>シク</t>
    </rPh>
    <rPh sb="2" eb="3">
      <t>メイ</t>
    </rPh>
    <phoneticPr fontId="9"/>
  </si>
  <si>
    <t>略称</t>
    <rPh sb="0" eb="2">
      <t>リャクショウ</t>
    </rPh>
    <phoneticPr fontId="4"/>
  </si>
  <si>
    <t>支部CD</t>
    <rPh sb="0" eb="2">
      <t>シブ</t>
    </rPh>
    <phoneticPr fontId="4"/>
  </si>
  <si>
    <t>南行徳</t>
    <rPh sb="0" eb="1">
      <t>ミナミ</t>
    </rPh>
    <rPh sb="1" eb="3">
      <t>ギョウトク</t>
    </rPh>
    <phoneticPr fontId="4"/>
  </si>
  <si>
    <t>国府台道場</t>
    <rPh sb="0" eb="3">
      <t>コウノダイ</t>
    </rPh>
    <rPh sb="3" eb="5">
      <t>ドウジョウ</t>
    </rPh>
    <phoneticPr fontId="4"/>
  </si>
  <si>
    <t>国府台</t>
    <rPh sb="0" eb="3">
      <t>コウノダイ</t>
    </rPh>
    <phoneticPr fontId="4"/>
  </si>
  <si>
    <t>01</t>
  </si>
  <si>
    <t>菅野支部</t>
    <rPh sb="0" eb="2">
      <t>スガノ</t>
    </rPh>
    <rPh sb="2" eb="4">
      <t>シブ</t>
    </rPh>
    <phoneticPr fontId="4"/>
  </si>
  <si>
    <t>菅野</t>
    <rPh sb="0" eb="1">
      <t>カン</t>
    </rPh>
    <phoneticPr fontId="4"/>
  </si>
  <si>
    <t>02</t>
  </si>
  <si>
    <t>八幡道場</t>
    <rPh sb="0" eb="2">
      <t>ヤワタ</t>
    </rPh>
    <rPh sb="2" eb="4">
      <t>ドウジョウ</t>
    </rPh>
    <phoneticPr fontId="4"/>
  </si>
  <si>
    <t>八幡</t>
    <rPh sb="0" eb="2">
      <t>ヤワタ</t>
    </rPh>
    <phoneticPr fontId="4"/>
  </si>
  <si>
    <t>03</t>
  </si>
  <si>
    <t>市川支部</t>
    <rPh sb="0" eb="2">
      <t>イチカワ</t>
    </rPh>
    <rPh sb="2" eb="4">
      <t>シブ</t>
    </rPh>
    <phoneticPr fontId="4"/>
  </si>
  <si>
    <t>市川</t>
    <rPh sb="0" eb="2">
      <t>イチカワ</t>
    </rPh>
    <phoneticPr fontId="4"/>
  </si>
  <si>
    <t>04</t>
  </si>
  <si>
    <t>葛南道場</t>
    <rPh sb="0" eb="2">
      <t>カツナン</t>
    </rPh>
    <rPh sb="2" eb="4">
      <t>ドウジョウ</t>
    </rPh>
    <phoneticPr fontId="4"/>
  </si>
  <si>
    <t>葛南</t>
    <rPh sb="0" eb="2">
      <t>カツナン</t>
    </rPh>
    <phoneticPr fontId="4"/>
  </si>
  <si>
    <t>05</t>
  </si>
  <si>
    <t>信篤道場</t>
    <rPh sb="0" eb="2">
      <t>シントク</t>
    </rPh>
    <rPh sb="2" eb="4">
      <t>ドウジョウ</t>
    </rPh>
    <phoneticPr fontId="4"/>
  </si>
  <si>
    <t>信篤</t>
    <rPh sb="0" eb="2">
      <t>シントク</t>
    </rPh>
    <phoneticPr fontId="4"/>
  </si>
  <si>
    <t>06</t>
  </si>
  <si>
    <t>冨貴島道場</t>
    <rPh sb="0" eb="1">
      <t>フ</t>
    </rPh>
    <rPh sb="1" eb="2">
      <t>キ</t>
    </rPh>
    <rPh sb="2" eb="3">
      <t>シマ</t>
    </rPh>
    <rPh sb="3" eb="5">
      <t>ドウジョウ</t>
    </rPh>
    <phoneticPr fontId="4"/>
  </si>
  <si>
    <t>冨貴島</t>
    <rPh sb="0" eb="1">
      <t>フ</t>
    </rPh>
    <rPh sb="1" eb="2">
      <t>キ</t>
    </rPh>
    <rPh sb="2" eb="3">
      <t>シマ</t>
    </rPh>
    <phoneticPr fontId="4"/>
  </si>
  <si>
    <t>07</t>
  </si>
  <si>
    <t>国分剣友会</t>
    <rPh sb="0" eb="2">
      <t>コクブン</t>
    </rPh>
    <rPh sb="2" eb="5">
      <t>ケンユウカイ</t>
    </rPh>
    <phoneticPr fontId="4"/>
  </si>
  <si>
    <t>国分</t>
    <rPh sb="0" eb="2">
      <t>コクブン</t>
    </rPh>
    <phoneticPr fontId="4"/>
  </si>
  <si>
    <t>08</t>
  </si>
  <si>
    <t>東部支部</t>
    <rPh sb="0" eb="2">
      <t>トウブ</t>
    </rPh>
    <rPh sb="2" eb="4">
      <t>シブ</t>
    </rPh>
    <phoneticPr fontId="4"/>
  </si>
  <si>
    <t>東部</t>
    <rPh sb="0" eb="2">
      <t>トウブ</t>
    </rPh>
    <phoneticPr fontId="4"/>
  </si>
  <si>
    <t>21</t>
  </si>
  <si>
    <t>二俣剣友会</t>
    <rPh sb="0" eb="2">
      <t>フタマタ</t>
    </rPh>
    <rPh sb="2" eb="5">
      <t>ケンユウカイ</t>
    </rPh>
    <phoneticPr fontId="4"/>
  </si>
  <si>
    <t>二俣</t>
    <rPh sb="0" eb="2">
      <t>フタマタ</t>
    </rPh>
    <phoneticPr fontId="4"/>
  </si>
  <si>
    <t>23</t>
  </si>
  <si>
    <t>鬼高剣友会</t>
    <rPh sb="0" eb="2">
      <t>オニタカ</t>
    </rPh>
    <rPh sb="2" eb="5">
      <t>ケンユウカイ</t>
    </rPh>
    <phoneticPr fontId="4"/>
  </si>
  <si>
    <t>鬼高</t>
    <rPh sb="0" eb="2">
      <t>オニタカ</t>
    </rPh>
    <phoneticPr fontId="4"/>
  </si>
  <si>
    <t>24</t>
  </si>
  <si>
    <t>曽谷少年剣友会</t>
    <rPh sb="0" eb="2">
      <t>ソヤ</t>
    </rPh>
    <rPh sb="2" eb="4">
      <t>ショウネン</t>
    </rPh>
    <rPh sb="4" eb="7">
      <t>ケンユウカイ</t>
    </rPh>
    <phoneticPr fontId="4"/>
  </si>
  <si>
    <t>曽谷</t>
    <rPh sb="0" eb="2">
      <t>ソヤ</t>
    </rPh>
    <phoneticPr fontId="4"/>
  </si>
  <si>
    <t>25</t>
  </si>
  <si>
    <t>大野剣友会</t>
    <rPh sb="0" eb="2">
      <t>オオノ</t>
    </rPh>
    <rPh sb="2" eb="5">
      <t>ケンユウカイ</t>
    </rPh>
    <phoneticPr fontId="4"/>
  </si>
  <si>
    <t>大野</t>
    <rPh sb="0" eb="2">
      <t>オオノ</t>
    </rPh>
    <phoneticPr fontId="4"/>
  </si>
  <si>
    <t>26</t>
  </si>
  <si>
    <t>富美浜支部</t>
    <rPh sb="0" eb="2">
      <t>フミ</t>
    </rPh>
    <rPh sb="2" eb="3">
      <t>ハマ</t>
    </rPh>
    <rPh sb="3" eb="5">
      <t>シブ</t>
    </rPh>
    <phoneticPr fontId="4"/>
  </si>
  <si>
    <t>富美浜</t>
    <rPh sb="0" eb="2">
      <t>フミ</t>
    </rPh>
    <rPh sb="2" eb="3">
      <t>ハマ</t>
    </rPh>
    <phoneticPr fontId="4"/>
  </si>
  <si>
    <t>27</t>
  </si>
  <si>
    <t>28</t>
  </si>
  <si>
    <t>本妙寺剣道教室</t>
    <rPh sb="0" eb="3">
      <t>ホンミョウジ</t>
    </rPh>
    <rPh sb="3" eb="5">
      <t>ケンドウ</t>
    </rPh>
    <rPh sb="5" eb="7">
      <t>キョウシツ</t>
    </rPh>
    <phoneticPr fontId="4"/>
  </si>
  <si>
    <t>本妙寺</t>
    <rPh sb="0" eb="3">
      <t>ホンミョウジ</t>
    </rPh>
    <phoneticPr fontId="4"/>
  </si>
  <si>
    <t>29</t>
  </si>
  <si>
    <t>葵剣友会</t>
    <rPh sb="0" eb="1">
      <t>アオイ</t>
    </rPh>
    <rPh sb="1" eb="4">
      <t>ケンユウカイ</t>
    </rPh>
    <phoneticPr fontId="4"/>
  </si>
  <si>
    <t>葵</t>
    <rPh sb="0" eb="1">
      <t>アオイ</t>
    </rPh>
    <phoneticPr fontId="4"/>
  </si>
  <si>
    <t>31</t>
  </si>
  <si>
    <t>練武会</t>
    <rPh sb="0" eb="2">
      <t>レンブ</t>
    </rPh>
    <rPh sb="2" eb="3">
      <t>カイ</t>
    </rPh>
    <phoneticPr fontId="4"/>
  </si>
  <si>
    <t>33</t>
  </si>
  <si>
    <t>消防局剣道部</t>
    <rPh sb="0" eb="2">
      <t>ショウボウ</t>
    </rPh>
    <rPh sb="2" eb="3">
      <t>キョク</t>
    </rPh>
    <rPh sb="3" eb="5">
      <t>ケンドウ</t>
    </rPh>
    <rPh sb="5" eb="6">
      <t>ブ</t>
    </rPh>
    <phoneticPr fontId="4"/>
  </si>
  <si>
    <t>34</t>
  </si>
  <si>
    <t>柏井剣志会</t>
    <rPh sb="0" eb="2">
      <t>カシワイ</t>
    </rPh>
    <rPh sb="2" eb="3">
      <t>ケン</t>
    </rPh>
    <rPh sb="3" eb="4">
      <t>シ</t>
    </rPh>
    <rPh sb="4" eb="5">
      <t>カイ</t>
    </rPh>
    <phoneticPr fontId="4"/>
  </si>
  <si>
    <t>柏井</t>
    <rPh sb="0" eb="2">
      <t>カシワイ</t>
    </rPh>
    <phoneticPr fontId="4"/>
  </si>
  <si>
    <t>37</t>
  </si>
  <si>
    <t>無所属</t>
    <rPh sb="0" eb="3">
      <t>ムショゾク</t>
    </rPh>
    <phoneticPr fontId="4"/>
  </si>
  <si>
    <t>00</t>
  </si>
  <si>
    <t>剣誠会</t>
    <rPh sb="0" eb="1">
      <t>ケン</t>
    </rPh>
    <rPh sb="1" eb="2">
      <t>マコト</t>
    </rPh>
    <rPh sb="2" eb="3">
      <t>カイ</t>
    </rPh>
    <phoneticPr fontId="4"/>
  </si>
  <si>
    <t>年額</t>
    <rPh sb="0" eb="2">
      <t>ネンガク</t>
    </rPh>
    <phoneticPr fontId="3"/>
  </si>
  <si>
    <t>項目</t>
    <rPh sb="0" eb="2">
      <t>コウモク</t>
    </rPh>
    <phoneticPr fontId="3"/>
  </si>
  <si>
    <t>氏名</t>
    <rPh sb="0" eb="2">
      <t>シメイ</t>
    </rPh>
    <phoneticPr fontId="3"/>
  </si>
  <si>
    <t>氏名
（フリガナ）</t>
    <rPh sb="0" eb="2">
      <t>シメイ</t>
    </rPh>
    <phoneticPr fontId="3"/>
  </si>
  <si>
    <t>休退会日</t>
    <rPh sb="0" eb="1">
      <t>ヤス</t>
    </rPh>
    <rPh sb="1" eb="3">
      <t>タイカイ</t>
    </rPh>
    <rPh sb="3" eb="4">
      <t>ヒ</t>
    </rPh>
    <phoneticPr fontId="3"/>
  </si>
  <si>
    <t>消防局</t>
    <rPh sb="0" eb="2">
      <t>ショウボウ</t>
    </rPh>
    <rPh sb="2" eb="3">
      <t>キョク</t>
    </rPh>
    <phoneticPr fontId="4"/>
  </si>
  <si>
    <t>入金</t>
    <rPh sb="0" eb="2">
      <t>ニュウキン</t>
    </rPh>
    <phoneticPr fontId="3"/>
  </si>
  <si>
    <t>最終行</t>
    <rPh sb="0" eb="2">
      <t>サイシュウ</t>
    </rPh>
    <rPh sb="2" eb="3">
      <t>ギョウ</t>
    </rPh>
    <phoneticPr fontId="3"/>
  </si>
  <si>
    <t>重複</t>
    <rPh sb="0" eb="2">
      <t>ジュウフク</t>
    </rPh>
    <phoneticPr fontId="3"/>
  </si>
  <si>
    <t>重複数</t>
    <rPh sb="0" eb="2">
      <t>ジュウフク</t>
    </rPh>
    <rPh sb="2" eb="3">
      <t>スウ</t>
    </rPh>
    <phoneticPr fontId="3"/>
  </si>
  <si>
    <t>同一氏名が存在します。「姓」欄のフィルタで黄色セルを検索してください。</t>
    <rPh sb="0" eb="2">
      <t>ドウイツ</t>
    </rPh>
    <rPh sb="2" eb="4">
      <t>シメイ</t>
    </rPh>
    <rPh sb="5" eb="7">
      <t>ソンザイ</t>
    </rPh>
    <rPh sb="12" eb="13">
      <t>セイ</t>
    </rPh>
    <rPh sb="14" eb="15">
      <t>ラン</t>
    </rPh>
    <rPh sb="21" eb="23">
      <t>キイロ</t>
    </rPh>
    <rPh sb="26" eb="28">
      <t>ケンサク</t>
    </rPh>
    <phoneticPr fontId="3"/>
  </si>
  <si>
    <t>未記入チェック</t>
    <rPh sb="0" eb="3">
      <t>ミキニュウ</t>
    </rPh>
    <phoneticPr fontId="3"/>
  </si>
  <si>
    <t>名</t>
    <rPh sb="0" eb="1">
      <t>ナ</t>
    </rPh>
    <phoneticPr fontId="3"/>
  </si>
  <si>
    <t>姓(フリガナ)</t>
    <rPh sb="0" eb="1">
      <t>セイ</t>
    </rPh>
    <phoneticPr fontId="3"/>
  </si>
  <si>
    <t>名(フリガナ)</t>
    <rPh sb="0" eb="1">
      <t>ナ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</si>
  <si>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</si>
  <si>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</si>
  <si>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職業</t>
    <rPh sb="0" eb="2">
      <t>ショクギョウ</t>
    </rPh>
    <phoneticPr fontId="3"/>
  </si>
  <si>
    <t>会員区分</t>
    <rPh sb="0" eb="2">
      <t>カイイン</t>
    </rPh>
    <rPh sb="2" eb="4">
      <t>クブン</t>
    </rPh>
    <phoneticPr fontId="3"/>
  </si>
  <si>
    <t>今年度登録日</t>
    <rPh sb="0" eb="3">
      <t>コンネンド</t>
    </rPh>
    <rPh sb="3" eb="5">
      <t>トウロク</t>
    </rPh>
    <rPh sb="5" eb="6">
      <t>ビ</t>
    </rPh>
    <phoneticPr fontId="3"/>
  </si>
  <si>
    <t>住所(市区名)</t>
    <rPh sb="0" eb="2">
      <t>ジュウショ</t>
    </rPh>
    <rPh sb="3" eb="5">
      <t>シク</t>
    </rPh>
    <rPh sb="5" eb="6">
      <t>メイ</t>
    </rPh>
    <phoneticPr fontId="3"/>
  </si>
  <si>
    <t>正準会員…高校卒業相当年齢以上。　幼少年…小学生以上、高校生以下。</t>
    <rPh sb="0" eb="1">
      <t>セイ</t>
    </rPh>
    <rPh sb="1" eb="2">
      <t>ジュン</t>
    </rPh>
    <rPh sb="2" eb="4">
      <t>カイイン</t>
    </rPh>
    <rPh sb="5" eb="7">
      <t>コウコウ</t>
    </rPh>
    <rPh sb="7" eb="9">
      <t>ソツギョウ</t>
    </rPh>
    <rPh sb="9" eb="11">
      <t>ソウトウ</t>
    </rPh>
    <rPh sb="11" eb="13">
      <t>ネンレイ</t>
    </rPh>
    <rPh sb="13" eb="15">
      <t>イジョウ</t>
    </rPh>
    <phoneticPr fontId="4"/>
  </si>
  <si>
    <t>市川剣連
番号</t>
    <rPh sb="0" eb="2">
      <t>イチカワ</t>
    </rPh>
    <rPh sb="2" eb="4">
      <t>ケンレン</t>
    </rPh>
    <rPh sb="5" eb="7">
      <t>バンゴウ</t>
    </rPh>
    <phoneticPr fontId="3"/>
  </si>
  <si>
    <t>　対象項目欄のフィルタで黄色セルを検索してください。</t>
    <rPh sb="1" eb="3">
      <t>タイショウ</t>
    </rPh>
    <rPh sb="3" eb="5">
      <t>コウモク</t>
    </rPh>
    <rPh sb="5" eb="6">
      <t>ラン</t>
    </rPh>
    <phoneticPr fontId="3"/>
  </si>
  <si>
    <r>
      <t>町名番地</t>
    </r>
    <r>
      <rPr>
        <sz val="11"/>
        <color rgb="FF0000FF"/>
        <rFont val="ＭＳ ゴシック"/>
        <family val="3"/>
        <charset val="128"/>
      </rPr>
      <t>（全角）</t>
    </r>
    <rPh sb="0" eb="2">
      <t>チョウメイ</t>
    </rPh>
    <rPh sb="2" eb="4">
      <t>バンチ</t>
    </rPh>
    <rPh sb="5" eb="7">
      <t>ゼンカク</t>
    </rPh>
    <phoneticPr fontId="4"/>
  </si>
  <si>
    <r>
      <t xml:space="preserve">姓（フリガナ）
</t>
    </r>
    <r>
      <rPr>
        <sz val="11"/>
        <color rgb="FF0000FF"/>
        <rFont val="ＭＳ ゴシック"/>
        <family val="3"/>
        <charset val="128"/>
      </rPr>
      <t>（全角）</t>
    </r>
    <rPh sb="0" eb="1">
      <t>セイ</t>
    </rPh>
    <rPh sb="9" eb="11">
      <t>ゼンカク</t>
    </rPh>
    <phoneticPr fontId="4"/>
  </si>
  <si>
    <r>
      <t xml:space="preserve">名（フリガナ）
</t>
    </r>
    <r>
      <rPr>
        <sz val="11"/>
        <color rgb="FF0000FF"/>
        <rFont val="ＭＳ ゴシック"/>
        <family val="3"/>
        <charset val="128"/>
      </rPr>
      <t>（全角）</t>
    </r>
    <rPh sb="0" eb="1">
      <t>ナ</t>
    </rPh>
    <rPh sb="9" eb="11">
      <t>ゼンカク</t>
    </rPh>
    <phoneticPr fontId="4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</si>
  <si>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</si>
  <si>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t>市内
在学</t>
    <rPh sb="0" eb="2">
      <t>シナイ</t>
    </rPh>
    <rPh sb="3" eb="5">
      <t>ザイガク</t>
    </rPh>
    <phoneticPr fontId="3"/>
  </si>
  <si>
    <t>0005</t>
  </si>
  <si>
    <t>0025</t>
  </si>
  <si>
    <t>0047</t>
  </si>
  <si>
    <t>0049</t>
  </si>
  <si>
    <t>0060</t>
  </si>
  <si>
    <t>0062</t>
  </si>
  <si>
    <t>0075</t>
  </si>
  <si>
    <t>0076</t>
  </si>
  <si>
    <t>0078</t>
  </si>
  <si>
    <t>0079</t>
  </si>
  <si>
    <t>0080</t>
  </si>
  <si>
    <t>0084</t>
  </si>
  <si>
    <t>0085</t>
  </si>
  <si>
    <t>0086</t>
  </si>
  <si>
    <t>0095</t>
  </si>
  <si>
    <t>0105</t>
  </si>
  <si>
    <t>0106</t>
  </si>
  <si>
    <t>0107</t>
  </si>
  <si>
    <t>0113</t>
  </si>
  <si>
    <t>0118</t>
  </si>
  <si>
    <t>0002</t>
  </si>
  <si>
    <t>0003</t>
  </si>
  <si>
    <t>0015</t>
  </si>
  <si>
    <t>0028</t>
  </si>
  <si>
    <t>0029</t>
  </si>
  <si>
    <t>0030</t>
  </si>
  <si>
    <t>0032</t>
  </si>
  <si>
    <t>0036</t>
  </si>
  <si>
    <t>0041</t>
  </si>
  <si>
    <t>0046</t>
  </si>
  <si>
    <t>0052</t>
  </si>
  <si>
    <t>0054</t>
  </si>
  <si>
    <t>0055</t>
  </si>
  <si>
    <t>0056</t>
  </si>
  <si>
    <t>0057</t>
  </si>
  <si>
    <t>0058</t>
  </si>
  <si>
    <t>0061</t>
  </si>
  <si>
    <t>0066</t>
  </si>
  <si>
    <t>0067</t>
  </si>
  <si>
    <t>0068</t>
  </si>
  <si>
    <t>0069</t>
  </si>
  <si>
    <t>0071</t>
  </si>
  <si>
    <t>0081</t>
  </si>
  <si>
    <t>0082</t>
  </si>
  <si>
    <t>0092</t>
  </si>
  <si>
    <t>0097</t>
  </si>
  <si>
    <t>0120</t>
  </si>
  <si>
    <t>0121</t>
  </si>
  <si>
    <t>0127</t>
  </si>
  <si>
    <t>0129</t>
  </si>
  <si>
    <t>0132</t>
  </si>
  <si>
    <t>0133</t>
  </si>
  <si>
    <t>0134</t>
  </si>
  <si>
    <t>0135</t>
  </si>
  <si>
    <t>0136</t>
  </si>
  <si>
    <t>0138</t>
  </si>
  <si>
    <t>0141</t>
  </si>
  <si>
    <t>0145</t>
  </si>
  <si>
    <t>0146</t>
  </si>
  <si>
    <t>0149</t>
  </si>
  <si>
    <t>0150</t>
  </si>
  <si>
    <t>0151</t>
  </si>
  <si>
    <t>0152</t>
  </si>
  <si>
    <t>0154</t>
  </si>
  <si>
    <t>0156</t>
  </si>
  <si>
    <t>0157</t>
  </si>
  <si>
    <t>0158</t>
  </si>
  <si>
    <t>0160</t>
  </si>
  <si>
    <t>0162</t>
  </si>
  <si>
    <t>0164</t>
  </si>
  <si>
    <t>0165</t>
  </si>
  <si>
    <t>0166</t>
  </si>
  <si>
    <t>0167</t>
  </si>
  <si>
    <t>0168</t>
  </si>
  <si>
    <t>0169</t>
  </si>
  <si>
    <t>0053</t>
  </si>
  <si>
    <t>↑支部名を選択してください。</t>
    <rPh sb="1" eb="3">
      <t>シブ</t>
    </rPh>
    <rPh sb="3" eb="4">
      <t>メイ</t>
    </rPh>
    <rPh sb="5" eb="7">
      <t>センタク</t>
    </rPh>
    <phoneticPr fontId="3"/>
  </si>
  <si>
    <t>生年月日
YYYY/MM/DD</t>
    <rPh sb="0" eb="2">
      <t>セイネン</t>
    </rPh>
    <rPh sb="2" eb="4">
      <t>ガッピ</t>
    </rPh>
    <phoneticPr fontId="4"/>
  </si>
  <si>
    <t>Ver.20230701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</si>
</sst>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度&quot;"/>
    <numFmt numFmtId="177" formatCode="0&quot;名&quot;"/>
    <numFmt numFmtId="178" formatCode="yyyy/mm/dd"/>
    <numFmt numFmtId="179" formatCode="#,###&quot;円&quot;"/>
  </numFmts>
  <fonts count="20">
    <font>
      <sz val="11"/>
      <color rgb="FF000000"/>
      <name val="MS PMincho"/>
      <family val="1"/>
      <charset val="128"/>
    </font>
    <font>
      <sz val="11"/>
      <color rgb="FF000000"/>
      <name val="MS PMincho"/>
      <family val="1"/>
      <charset val="128"/>
    </font>
    <font>
      <b/>
      <sz val="14"/>
      <color rgb="FF000000"/>
      <name val="ＭＳ ゴシック"/>
      <family val="3"/>
      <charset val="128"/>
    </font>
    <font>
      <sz val="6"/>
      <name val="MS PMincho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u/>
      <sz val="11"/>
      <color theme="10"/>
      <name val="MS PMincho"/>
      <family val="1"/>
      <charset val="128"/>
    </font>
    <font>
      <u/>
      <sz val="11"/>
      <color theme="10"/>
      <name val="ＭＳ ゴシック"/>
      <family val="3"/>
      <charset val="128"/>
    </font>
    <font>
      <sz val="12"/>
      <color theme="1"/>
      <name val="MS PMincho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1"/>
      <color rgb="FF00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9" fillId="0" borderId="0"/>
  </cellStyleXfs>
  <cellXfs count="11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5" fillId="0" borderId="21" xfId="0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178" fontId="12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38" fontId="5" fillId="0" borderId="13" xfId="1" applyFont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38" fontId="5" fillId="0" borderId="8" xfId="1" applyFont="1" applyBorder="1" applyAlignment="1" applyProtection="1">
      <alignment vertical="center"/>
    </xf>
    <xf numFmtId="38" fontId="5" fillId="0" borderId="9" xfId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/>
    </xf>
    <xf numFmtId="38" fontId="5" fillId="0" borderId="3" xfId="1" applyFont="1" applyBorder="1" applyAlignment="1" applyProtection="1">
      <alignment vertical="center"/>
    </xf>
    <xf numFmtId="38" fontId="5" fillId="0" borderId="10" xfId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17" xfId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8" fontId="5" fillId="0" borderId="4" xfId="1" applyFont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38" fontId="5" fillId="0" borderId="18" xfId="1" applyFont="1" applyBorder="1" applyAlignment="1" applyProtection="1">
      <alignment vertical="center"/>
    </xf>
    <xf numFmtId="38" fontId="5" fillId="0" borderId="19" xfId="1" applyFont="1" applyBorder="1" applyAlignment="1" applyProtection="1">
      <alignment vertical="center"/>
    </xf>
    <xf numFmtId="178" fontId="5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vertical="center"/>
    </xf>
    <xf numFmtId="49" fontId="11" fillId="0" borderId="1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176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178" fontId="5" fillId="0" borderId="0" xfId="0" applyNumberFormat="1" applyFont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textRotation="255"/>
    </xf>
    <xf numFmtId="0" fontId="5" fillId="3" borderId="15" xfId="0" applyFont="1" applyFill="1" applyBorder="1" applyAlignment="1" applyProtection="1">
      <alignment horizontal="center" vertical="center" textRotation="255"/>
    </xf>
    <xf numFmtId="0" fontId="5" fillId="3" borderId="29" xfId="0" applyFont="1" applyFill="1" applyBorder="1" applyAlignment="1" applyProtection="1">
      <alignment horizontal="center" vertical="center" textRotation="255"/>
    </xf>
    <xf numFmtId="0" fontId="5" fillId="0" borderId="2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179" fontId="18" fillId="0" borderId="35" xfId="0" applyNumberFormat="1" applyFont="1" applyBorder="1" applyAlignment="1" applyProtection="1">
      <alignment vertical="center" shrinkToFit="1"/>
    </xf>
    <xf numFmtId="179" fontId="18" fillId="0" borderId="36" xfId="0" applyNumberFormat="1" applyFont="1" applyBorder="1" applyAlignment="1" applyProtection="1">
      <alignment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177" fontId="6" fillId="0" borderId="14" xfId="0" applyNumberFormat="1" applyFont="1" applyBorder="1" applyAlignment="1" applyProtection="1">
      <alignment vertical="center"/>
    </xf>
    <xf numFmtId="177" fontId="6" fillId="0" borderId="15" xfId="0" applyNumberFormat="1" applyFont="1" applyBorder="1" applyAlignment="1" applyProtection="1">
      <alignment vertical="center"/>
    </xf>
    <xf numFmtId="177" fontId="6" fillId="0" borderId="16" xfId="0" applyNumberFormat="1" applyFont="1" applyBorder="1" applyAlignment="1" applyProtection="1">
      <alignment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38">
    <dxf>
      <fill>
        <patternFill>
          <bgColor theme="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gray125">
          <bgColor auto="1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FFFF00"/>
        </patternFill>
      </fill>
    </dxf>
    <dxf>
      <font>
        <color rgb="FF009900"/>
      </font>
    </dxf>
    <dxf>
      <fill>
        <patternFill>
          <bgColor rgb="FFFFFF00"/>
        </patternFill>
      </fill>
    </dxf>
    <dxf>
      <font>
        <color rgb="FF0000FF"/>
      </font>
    </dxf>
    <dxf>
      <font>
        <color rgb="FF009900"/>
      </font>
    </dxf>
    <dxf>
      <font>
        <color theme="5" tint="-0.24994659260841701"/>
      </font>
    </dxf>
    <dxf>
      <font>
        <color rgb="FFCC00CC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ont>
        <color rgb="FFFF0000"/>
      </font>
    </dxf>
    <dxf>
      <fill>
        <patternFill patternType="gray125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00FF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009900"/>
      <color rgb="FFCC00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endonumb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FF"/>
    <pageSetUpPr fitToPage="1"/>
  </sheetPr>
  <dimension ref="A1:AF113"/>
  <sheetViews>
    <sheetView showGridLines="0" tabSelected="1" zoomScaleNormal="100" workbookViewId="0">
      <pane ySplit="12" topLeftCell="A13" activePane="bottomLeft" state="frozen"/>
      <selection pane="bottomLeft" activeCell="D11" sqref="D11:D12"/>
    </sheetView>
  </sheetViews>
  <sheetFormatPr defaultRowHeight="13.5"/>
  <cols>
    <col min="1" max="1" width="7.5" style="53" bestFit="1" customWidth="1"/>
    <col min="2" max="2" width="5.5" style="5" bestFit="1" customWidth="1"/>
    <col min="3" max="3" width="5.5" style="32" bestFit="1" customWidth="1"/>
    <col min="4" max="4" width="11.625" style="53" bestFit="1" customWidth="1"/>
    <col min="5" max="5" width="9.5" style="5" bestFit="1" customWidth="1"/>
    <col min="6" max="7" width="8.125" style="53" customWidth="1"/>
    <col min="8" max="8" width="17.5" style="53" hidden="1" customWidth="1"/>
    <col min="9" max="9" width="5.5" style="59" hidden="1" customWidth="1"/>
    <col min="10" max="11" width="16.125" style="53" customWidth="1"/>
    <col min="12" max="12" width="22.75" style="53" hidden="1" customWidth="1"/>
    <col min="13" max="13" width="5.5" style="59" bestFit="1" customWidth="1"/>
    <col min="14" max="14" width="12" style="60" customWidth="1"/>
    <col min="15" max="15" width="5.5" style="5" bestFit="1" customWidth="1"/>
    <col min="16" max="16" width="5.5" style="5" hidden="1" customWidth="1"/>
    <col min="17" max="17" width="10.5" style="59" bestFit="1" customWidth="1"/>
    <col min="18" max="19" width="10.5" style="59" customWidth="1"/>
    <col min="20" max="21" width="12" style="60" customWidth="1"/>
    <col min="22" max="22" width="5.5" style="7" customWidth="1"/>
    <col min="23" max="23" width="7.5" style="7" customWidth="1"/>
    <col min="24" max="24" width="7.5" style="50" customWidth="1"/>
    <col min="25" max="25" width="5.5" style="51" hidden="1" customWidth="1"/>
    <col min="26" max="26" width="5.5" style="67" customWidth="1"/>
    <col min="27" max="27" width="9.5" style="62" customWidth="1"/>
    <col min="28" max="28" width="42.75" style="58" customWidth="1"/>
    <col min="29" max="29" width="5.5" style="59" bestFit="1" customWidth="1"/>
    <col min="30" max="30" width="12" style="60" customWidth="1"/>
    <col min="31" max="31" width="9" style="59"/>
    <col min="32" max="32" width="12" style="60" customWidth="1"/>
    <col min="33" max="16384" width="9" style="5"/>
  </cols>
  <sheetData>
    <row r="1" spans="1:32" ht="17.25">
      <c r="A1" s="94">
        <f ca="1">YEAR(EDATE(TODAY(),-3))</f>
        <v>2023</v>
      </c>
      <c r="B1" s="94"/>
      <c r="C1" s="1" t="s">
        <v>0</v>
      </c>
      <c r="D1" s="1"/>
      <c r="E1" s="1"/>
      <c r="F1" s="1"/>
      <c r="G1" s="1"/>
      <c r="H1" s="1"/>
      <c r="I1" s="2"/>
      <c r="J1" s="10" t="s">
        <v>202</v>
      </c>
      <c r="K1" s="88" t="s">
        <v>122</v>
      </c>
      <c r="L1" s="5"/>
      <c r="M1" s="5"/>
      <c r="N1" s="95" t="s">
        <v>1</v>
      </c>
      <c r="O1" s="102" t="s">
        <v>96</v>
      </c>
      <c r="P1" s="6"/>
      <c r="Q1" s="97" t="s">
        <v>2</v>
      </c>
      <c r="R1" s="97"/>
      <c r="S1" s="98"/>
      <c r="T1" s="7"/>
      <c r="U1" s="8">
        <f>COUNTIFS($F$13:$F$1048576,"&lt;&gt;",$G$13:$G$1048576,"")</f>
        <v>0</v>
      </c>
      <c r="V1" s="79" t="s">
        <v>106</v>
      </c>
      <c r="W1" s="82" t="s">
        <v>107</v>
      </c>
      <c r="X1" s="83"/>
      <c r="Y1" s="63"/>
      <c r="Z1" s="111" t="str">
        <f t="shared" ref="Z1:Z9" si="0">IF(U1=0,"ＯＫ","未記入有")</f>
        <v>ＯＫ</v>
      </c>
      <c r="AA1" s="112"/>
      <c r="AB1" s="7"/>
      <c r="AC1" s="5"/>
      <c r="AD1" s="7"/>
      <c r="AE1" s="5"/>
      <c r="AF1" s="5"/>
    </row>
    <row r="2" spans="1:32" ht="17.25" customHeight="1">
      <c r="A2" s="3" t="s">
        <v>102</v>
      </c>
      <c r="B2" s="4">
        <f>MATCH("", F:F, -1)-12</f>
        <v>-1</v>
      </c>
      <c r="C2" s="5"/>
      <c r="D2" s="5"/>
      <c r="F2" s="5"/>
      <c r="G2" s="5"/>
      <c r="H2" s="5"/>
      <c r="I2" s="7"/>
      <c r="J2" s="5"/>
      <c r="K2" s="89"/>
      <c r="L2" s="5"/>
      <c r="M2" s="5"/>
      <c r="N2" s="96"/>
      <c r="O2" s="103"/>
      <c r="P2" s="11"/>
      <c r="Q2" s="12" t="s">
        <v>3</v>
      </c>
      <c r="R2" s="12" t="s">
        <v>4</v>
      </c>
      <c r="S2" s="13" t="s">
        <v>5</v>
      </c>
      <c r="T2" s="14"/>
      <c r="U2" s="8">
        <f>COUNTIFS($F$13:$F$1048576,"&lt;&gt;",$J$13:$J$1048576,"",$R$13:$R$1048576,"&lt;&gt;休　会",$R$13:$R$1048576,"&lt;&gt;退　会")</f>
        <v>0</v>
      </c>
      <c r="V2" s="80"/>
      <c r="W2" s="84" t="s">
        <v>108</v>
      </c>
      <c r="X2" s="85"/>
      <c r="Y2" s="64"/>
      <c r="Z2" s="113" t="str">
        <f t="shared" si="0"/>
        <v>ＯＫ</v>
      </c>
      <c r="AA2" s="114"/>
      <c r="AB2" s="7"/>
      <c r="AC2" s="5"/>
      <c r="AD2" s="7"/>
      <c r="AE2" s="5"/>
      <c r="AF2" s="5"/>
    </row>
    <row r="3" spans="1:32" ht="17.25" customHeight="1" thickBot="1">
      <c r="A3" s="5"/>
      <c r="C3" s="5"/>
      <c r="D3" s="5"/>
      <c r="F3" s="5"/>
      <c r="G3" s="5"/>
      <c r="H3" s="5"/>
      <c r="I3" s="7"/>
      <c r="J3" s="5"/>
      <c r="K3" s="90">
        <f>SUM(N8,Q8,R8,S8)</f>
        <v>0</v>
      </c>
      <c r="L3" s="5"/>
      <c r="M3" s="5"/>
      <c r="N3" s="16">
        <v>1000</v>
      </c>
      <c r="O3" s="17" t="s">
        <v>95</v>
      </c>
      <c r="P3" s="18"/>
      <c r="Q3" s="19">
        <v>6000</v>
      </c>
      <c r="R3" s="19">
        <v>3000</v>
      </c>
      <c r="S3" s="20">
        <v>2000</v>
      </c>
      <c r="T3" s="21"/>
      <c r="U3" s="8">
        <f>COUNTIFS($G$13:$G$1048576,"&lt;&gt;",$K$13:$K$1048576,"",$R$13:$R$1048576,"&lt;&gt;休　会",$R$13:$R$1048576,"&lt;&gt;退　会")</f>
        <v>0</v>
      </c>
      <c r="V3" s="80"/>
      <c r="W3" s="84" t="s">
        <v>109</v>
      </c>
      <c r="X3" s="85"/>
      <c r="Y3" s="64"/>
      <c r="Z3" s="113" t="str">
        <f t="shared" si="0"/>
        <v>ＯＫ</v>
      </c>
      <c r="AA3" s="114"/>
      <c r="AB3" s="9" t="s">
        <v>118</v>
      </c>
      <c r="AC3" s="5"/>
      <c r="AD3" s="7"/>
      <c r="AE3" s="5"/>
      <c r="AF3" s="5"/>
    </row>
    <row r="4" spans="1:32" ht="17.25" customHeight="1" thickBot="1">
      <c r="A4" s="22" t="s">
        <v>6</v>
      </c>
      <c r="B4" s="107"/>
      <c r="C4" s="107"/>
      <c r="D4" s="108"/>
      <c r="E4" s="1"/>
      <c r="F4" s="1"/>
      <c r="G4" s="5"/>
      <c r="H4" s="5"/>
      <c r="I4" s="7"/>
      <c r="J4" s="5"/>
      <c r="K4" s="91"/>
      <c r="L4" s="5"/>
      <c r="M4" s="5"/>
      <c r="N4" s="99">
        <f>COUNTIF($W$13:$W$1048576,1000)</f>
        <v>0</v>
      </c>
      <c r="O4" s="23" t="s">
        <v>8</v>
      </c>
      <c r="P4" s="24"/>
      <c r="Q4" s="25">
        <f>COUNTIF($R$13:$R$1048576,Q$2)</f>
        <v>0</v>
      </c>
      <c r="R4" s="25">
        <f>COUNTIF($R$13:$R$1048576,R$2)</f>
        <v>0</v>
      </c>
      <c r="S4" s="26">
        <f>COUNTIF($R$13:$R$1048576,S$2)</f>
        <v>0</v>
      </c>
      <c r="T4" s="7"/>
      <c r="U4" s="8">
        <f>COUNTIFS($F$13:$F$1048576,"&lt;&gt;",$M$13:$M1048576,"",$R$13:$R$1048576,"&lt;&gt;休　会",$R$13:$R$1048576,"&lt;&gt;退　会")</f>
        <v>0</v>
      </c>
      <c r="V4" s="80"/>
      <c r="W4" s="84" t="s">
        <v>110</v>
      </c>
      <c r="X4" s="85"/>
      <c r="Y4" s="64"/>
      <c r="Z4" s="113" t="str">
        <f t="shared" si="0"/>
        <v>ＯＫ</v>
      </c>
      <c r="AA4" s="114"/>
      <c r="AB4" s="9" t="s">
        <v>118</v>
      </c>
      <c r="AC4" s="5"/>
      <c r="AD4" s="7"/>
      <c r="AE4" s="5"/>
      <c r="AF4" s="5"/>
    </row>
    <row r="5" spans="1:32" ht="17.25" customHeight="1">
      <c r="A5" s="27"/>
      <c r="B5" s="71" t="s">
        <v>200</v>
      </c>
      <c r="C5" s="28"/>
      <c r="D5" s="28"/>
      <c r="E5" s="28"/>
      <c r="F5" s="5"/>
      <c r="G5" s="5"/>
      <c r="H5" s="5"/>
      <c r="I5" s="7"/>
      <c r="J5" s="5"/>
      <c r="K5" s="5"/>
      <c r="L5" s="5"/>
      <c r="M5" s="5"/>
      <c r="N5" s="100"/>
      <c r="O5" s="29" t="s">
        <v>9</v>
      </c>
      <c r="P5" s="11"/>
      <c r="Q5" s="30">
        <f t="shared" ref="Q5:S7" si="1">COUNTIFS($R$13:$R$1048576,Q$2,$V$13:$V$1048576,$O5)</f>
        <v>0</v>
      </c>
      <c r="R5" s="30">
        <f t="shared" si="1"/>
        <v>0</v>
      </c>
      <c r="S5" s="31">
        <f t="shared" si="1"/>
        <v>0</v>
      </c>
      <c r="T5" s="7"/>
      <c r="U5" s="8">
        <f>COUNTIFS($F$13:$F$1048576,"&lt;&gt;",$N$13:$N$1048576,"",$R$13:$R$1048576,"&lt;&gt;休　会",$R$13:$R$1048576,"&lt;&gt;退　会")</f>
        <v>0</v>
      </c>
      <c r="V5" s="80"/>
      <c r="W5" s="84" t="s">
        <v>111</v>
      </c>
      <c r="X5" s="85"/>
      <c r="Y5" s="64"/>
      <c r="Z5" s="113" t="str">
        <f t="shared" si="0"/>
        <v>ＯＫ</v>
      </c>
      <c r="AA5" s="114"/>
      <c r="AB5" s="9" t="s">
        <v>118</v>
      </c>
      <c r="AC5" s="5"/>
      <c r="AD5" s="7"/>
      <c r="AE5" s="5"/>
      <c r="AF5" s="5"/>
    </row>
    <row r="6" spans="1:32" ht="17.25" customHeight="1">
      <c r="A6" s="3" t="s">
        <v>104</v>
      </c>
      <c r="B6" s="4">
        <f>(COUNTIF(I:I,"重複")-1)/2</f>
        <v>0</v>
      </c>
      <c r="D6" s="28"/>
      <c r="E6" s="28"/>
      <c r="F6" s="5"/>
      <c r="G6" s="73"/>
      <c r="H6" s="72"/>
      <c r="I6" s="72"/>
      <c r="J6" s="74"/>
      <c r="K6" s="5"/>
      <c r="L6" s="5"/>
      <c r="M6" s="5"/>
      <c r="N6" s="100"/>
      <c r="O6" s="29" t="s">
        <v>10</v>
      </c>
      <c r="P6" s="11"/>
      <c r="Q6" s="30">
        <f t="shared" si="1"/>
        <v>0</v>
      </c>
      <c r="R6" s="30">
        <f t="shared" si="1"/>
        <v>0</v>
      </c>
      <c r="S6" s="31">
        <f t="shared" si="1"/>
        <v>0</v>
      </c>
      <c r="T6" s="7"/>
      <c r="U6" s="8">
        <f>COUNTIFS($F$13:$F$1048576,"&lt;&gt;",$Q$13:$Q$1048576,"",$R$13:$R$1048576,"&lt;&gt;休　会",$R$13:$R$1048576,"&lt;&gt;退　会")</f>
        <v>0</v>
      </c>
      <c r="V6" s="80"/>
      <c r="W6" s="84" t="s">
        <v>112</v>
      </c>
      <c r="X6" s="85"/>
      <c r="Y6" s="64"/>
      <c r="Z6" s="113" t="str">
        <f t="shared" si="0"/>
        <v>ＯＫ</v>
      </c>
      <c r="AA6" s="114"/>
      <c r="AB6" s="9" t="s">
        <v>118</v>
      </c>
      <c r="AC6" s="5"/>
      <c r="AD6" s="7"/>
      <c r="AE6" s="5"/>
      <c r="AF6" s="5"/>
    </row>
    <row r="7" spans="1:32" ht="17.25" customHeight="1">
      <c r="A7" s="3" t="s">
        <v>105</v>
      </c>
      <c r="B7" s="28"/>
      <c r="C7" s="28"/>
      <c r="D7" s="28"/>
      <c r="E7" s="28"/>
      <c r="F7" s="5"/>
      <c r="G7" s="5"/>
      <c r="H7" s="5"/>
      <c r="I7" s="7"/>
      <c r="J7" s="5"/>
      <c r="K7" s="5"/>
      <c r="L7" s="5"/>
      <c r="M7" s="5"/>
      <c r="N7" s="101"/>
      <c r="O7" s="33" t="s">
        <v>11</v>
      </c>
      <c r="P7" s="34"/>
      <c r="Q7" s="35">
        <f t="shared" si="1"/>
        <v>0</v>
      </c>
      <c r="R7" s="35">
        <f t="shared" si="1"/>
        <v>0</v>
      </c>
      <c r="S7" s="36">
        <f t="shared" si="1"/>
        <v>0</v>
      </c>
      <c r="T7" s="7"/>
      <c r="U7" s="8">
        <f>COUNTIFS($F$13:$F$1048576,"&lt;&gt;",$R$13:$R$1048576,"")</f>
        <v>0</v>
      </c>
      <c r="V7" s="80"/>
      <c r="W7" s="84" t="s">
        <v>113</v>
      </c>
      <c r="X7" s="85"/>
      <c r="Y7" s="64"/>
      <c r="Z7" s="113" t="str">
        <f t="shared" si="0"/>
        <v>ＯＫ</v>
      </c>
      <c r="AA7" s="114"/>
      <c r="AB7" s="9" t="s">
        <v>118</v>
      </c>
      <c r="AC7" s="5"/>
      <c r="AD7" s="7"/>
      <c r="AE7" s="5"/>
      <c r="AF7" s="5"/>
    </row>
    <row r="8" spans="1:32" ht="17.25" customHeight="1">
      <c r="A8" s="27"/>
      <c r="B8" s="28"/>
      <c r="C8" s="28"/>
      <c r="D8" s="28"/>
      <c r="E8" s="28"/>
      <c r="F8" s="37"/>
      <c r="G8" s="5"/>
      <c r="H8" s="5"/>
      <c r="I8" s="7"/>
      <c r="J8" s="5"/>
      <c r="K8" s="5"/>
      <c r="L8" s="5"/>
      <c r="M8" s="5"/>
      <c r="N8" s="38">
        <f>$N$3*$N$4</f>
        <v>0</v>
      </c>
      <c r="O8" s="39" t="s">
        <v>12</v>
      </c>
      <c r="P8" s="40"/>
      <c r="Q8" s="41">
        <f>Q$5*Q$3+Q$6*Q$3/2</f>
        <v>0</v>
      </c>
      <c r="R8" s="41">
        <f>R$5*R$3+R$6*R$3</f>
        <v>0</v>
      </c>
      <c r="S8" s="42">
        <f>S$5*S$3+S$6*S$3/2</f>
        <v>0</v>
      </c>
      <c r="T8" s="7"/>
      <c r="U8" s="8">
        <f>COUNTIFS($F$13:$F$1048576,"&lt;&gt;",$T$13:$T$1048576,"",$R$13:$R$1048576,"&lt;&gt;休　会",$R$13:$R$1048576,"&lt;&gt;退　会")</f>
        <v>0</v>
      </c>
      <c r="V8" s="80"/>
      <c r="W8" s="84" t="s">
        <v>114</v>
      </c>
      <c r="X8" s="85"/>
      <c r="Y8" s="64"/>
      <c r="Z8" s="113" t="str">
        <f t="shared" si="0"/>
        <v>ＯＫ</v>
      </c>
      <c r="AA8" s="114"/>
      <c r="AB8" s="9" t="s">
        <v>118</v>
      </c>
      <c r="AC8" s="5"/>
      <c r="AD8" s="7"/>
      <c r="AE8" s="5"/>
      <c r="AF8" s="5"/>
    </row>
    <row r="9" spans="1:32" ht="17.25" customHeight="1">
      <c r="A9" s="27"/>
      <c r="B9" s="28"/>
      <c r="C9" s="28"/>
      <c r="D9" s="28"/>
      <c r="E9" s="28"/>
      <c r="F9" s="28"/>
      <c r="G9" s="5"/>
      <c r="H9" s="5"/>
      <c r="I9" s="7"/>
      <c r="J9" s="5"/>
      <c r="K9" s="5"/>
      <c r="L9" s="5"/>
      <c r="M9" s="7"/>
      <c r="N9" s="43"/>
      <c r="O9" s="7"/>
      <c r="P9" s="7"/>
      <c r="Q9" s="7"/>
      <c r="R9" s="5"/>
      <c r="S9" s="44" t="s">
        <v>116</v>
      </c>
      <c r="T9" s="43"/>
      <c r="U9" s="8">
        <f>COUNTIFS($F$13:$F$1048576,"&lt;&gt;",$AA$13:$AA$1048576,"",$R$13:$R$1048576,"&lt;&gt;休　会",$R$13:$R$1048576,"&lt;&gt;退　会")</f>
        <v>0</v>
      </c>
      <c r="V9" s="81"/>
      <c r="W9" s="86" t="s">
        <v>115</v>
      </c>
      <c r="X9" s="87"/>
      <c r="Y9" s="65"/>
      <c r="Z9" s="115" t="str">
        <f t="shared" si="0"/>
        <v>ＯＫ</v>
      </c>
      <c r="AA9" s="116"/>
      <c r="AB9" s="9" t="s">
        <v>118</v>
      </c>
      <c r="AC9" s="5"/>
      <c r="AD9" s="7"/>
      <c r="AE9" s="5"/>
      <c r="AF9" s="5"/>
    </row>
    <row r="10" spans="1:32" ht="7.5" customHeight="1">
      <c r="A10" s="27"/>
      <c r="B10" s="28"/>
      <c r="C10" s="28"/>
      <c r="D10" s="28"/>
      <c r="E10" s="28"/>
      <c r="F10" s="28"/>
      <c r="G10" s="5"/>
      <c r="H10" s="5"/>
      <c r="I10" s="7"/>
      <c r="J10" s="5"/>
      <c r="K10" s="5"/>
      <c r="L10" s="5"/>
      <c r="M10" s="7"/>
      <c r="N10" s="43"/>
      <c r="O10" s="7"/>
      <c r="P10" s="7"/>
      <c r="Q10" s="7"/>
      <c r="R10" s="5"/>
      <c r="S10" s="7"/>
      <c r="T10" s="45"/>
      <c r="U10" s="7"/>
      <c r="X10" s="7"/>
      <c r="Y10" s="5"/>
      <c r="Z10" s="5"/>
      <c r="AA10" s="5"/>
      <c r="AB10" s="5"/>
      <c r="AC10" s="7"/>
      <c r="AD10" s="5"/>
      <c r="AE10" s="7"/>
      <c r="AF10" s="5"/>
    </row>
    <row r="11" spans="1:32" ht="13.5" customHeight="1">
      <c r="A11" s="75" t="s">
        <v>13</v>
      </c>
      <c r="B11" s="75" t="s">
        <v>14</v>
      </c>
      <c r="C11" s="75"/>
      <c r="D11" s="105" t="s">
        <v>15</v>
      </c>
      <c r="E11" s="78" t="s">
        <v>117</v>
      </c>
      <c r="F11" s="75" t="s">
        <v>16</v>
      </c>
      <c r="G11" s="75" t="s">
        <v>17</v>
      </c>
      <c r="H11" s="104" t="s">
        <v>97</v>
      </c>
      <c r="I11" s="104" t="s">
        <v>103</v>
      </c>
      <c r="J11" s="93" t="s">
        <v>120</v>
      </c>
      <c r="K11" s="93" t="s">
        <v>121</v>
      </c>
      <c r="L11" s="92" t="s">
        <v>98</v>
      </c>
      <c r="M11" s="75" t="s">
        <v>18</v>
      </c>
      <c r="N11" s="93" t="s">
        <v>201</v>
      </c>
      <c r="O11" s="75" t="s">
        <v>19</v>
      </c>
      <c r="P11" s="76" t="s">
        <v>20</v>
      </c>
      <c r="Q11" s="75" t="s">
        <v>21</v>
      </c>
      <c r="R11" s="93" t="s">
        <v>22</v>
      </c>
      <c r="S11" s="93" t="s">
        <v>23</v>
      </c>
      <c r="T11" s="93" t="s">
        <v>24</v>
      </c>
      <c r="U11" s="93" t="s">
        <v>99</v>
      </c>
      <c r="V11" s="93" t="s">
        <v>25</v>
      </c>
      <c r="W11" s="93" t="s">
        <v>1</v>
      </c>
      <c r="X11" s="93" t="s">
        <v>26</v>
      </c>
      <c r="Y11" s="92" t="s">
        <v>101</v>
      </c>
      <c r="Z11" s="109" t="s">
        <v>123</v>
      </c>
      <c r="AA11" s="75" t="s">
        <v>27</v>
      </c>
      <c r="AB11" s="75"/>
      <c r="AC11" s="75" t="s">
        <v>28</v>
      </c>
      <c r="AD11" s="75" t="s">
        <v>29</v>
      </c>
      <c r="AE11" s="75" t="s">
        <v>30</v>
      </c>
      <c r="AF11" s="75" t="s">
        <v>29</v>
      </c>
    </row>
    <row r="12" spans="1:32">
      <c r="A12" s="75"/>
      <c r="B12" s="12" t="s">
        <v>13</v>
      </c>
      <c r="C12" s="12" t="s">
        <v>31</v>
      </c>
      <c r="D12" s="106"/>
      <c r="E12" s="78"/>
      <c r="F12" s="75"/>
      <c r="G12" s="75"/>
      <c r="H12" s="104"/>
      <c r="I12" s="104"/>
      <c r="J12" s="75"/>
      <c r="K12" s="75"/>
      <c r="L12" s="92"/>
      <c r="M12" s="75"/>
      <c r="N12" s="75"/>
      <c r="O12" s="75"/>
      <c r="P12" s="77"/>
      <c r="Q12" s="75"/>
      <c r="R12" s="75"/>
      <c r="S12" s="75"/>
      <c r="T12" s="75"/>
      <c r="U12" s="93"/>
      <c r="V12" s="75"/>
      <c r="W12" s="93"/>
      <c r="X12" s="93"/>
      <c r="Y12" s="92"/>
      <c r="Z12" s="110"/>
      <c r="AA12" s="46" t="s">
        <v>32</v>
      </c>
      <c r="AB12" s="46" t="s">
        <v>119</v>
      </c>
      <c r="AC12" s="75"/>
      <c r="AD12" s="75"/>
      <c r="AE12" s="75"/>
      <c r="AF12" s="75"/>
    </row>
    <row r="13" spans="1:32">
      <c r="A13" s="52"/>
      <c r="B13" s="47" t="str">
        <f>IF(A13="","",VLOOKUP(A13,LIST!$B$2:$C$23,2,FALSE))</f>
        <v/>
      </c>
      <c r="C13" s="70"/>
      <c r="D13" s="52"/>
      <c r="E13" s="15"/>
      <c r="F13" s="54"/>
      <c r="G13" s="54"/>
      <c r="H13" s="54" t="str">
        <f t="shared" ref="H13:H76" si="2">IF(F13="","",CONCATENATE(TRIM(F13),"　",TRIM(G13)))</f>
        <v/>
      </c>
      <c r="I13" s="55" t="str">
        <f t="shared" ref="I13:I40" si="3">IF(H13="","",IF(COUNTIF(H:H,H13)&gt;1,"重複",""))</f>
        <v/>
      </c>
      <c r="J13" s="54"/>
      <c r="K13" s="54"/>
      <c r="L13" s="54" t="str">
        <f t="shared" ref="L13:L76" si="4">SUBSTITUTE(SUBSTITUTE(SUBSTITUTE(SUBSTITUTE(SUBSTITUTE(SUBSTITUTE(SUBSTITUTE(SUBSTITUTE(SUBSTITUTE(DBCS(CONCATENATE(TRIM(J13),"　",TRIM(K13))),"ァ","ア"),"ィ","イ"),"ゥ","ウ"),"ェ","エ"),"ォ","オ"),"ャ","ヤ"),"ュ","ユ"),"ョ","ヨ"),"ッ","ツ")</f>
        <v>　</v>
      </c>
      <c r="M13" s="56"/>
      <c r="N13" s="57"/>
      <c r="O13" s="15" t="str">
        <f t="shared" ref="O13:O76" ca="1" si="5">IF(N13="","",DATEDIF(N13,TODAY(),"Y"))</f>
        <v/>
      </c>
      <c r="P13" s="15" t="str">
        <f t="shared" ref="P13:P76" si="6">IF(N13="","",DATEDIF(N13,$A$1 &amp; "/04/02","Y"))</f>
        <v/>
      </c>
      <c r="Q13" s="56"/>
      <c r="R13" s="56"/>
      <c r="S13" s="56"/>
      <c r="T13" s="57"/>
      <c r="U13" s="57"/>
      <c r="V13" s="48" t="str">
        <f>IF(OR(R13="休　会",R13="退　会",T13=""),"",IF(OR(AND(N13&lt;&gt;"",P13&gt;=80),Q13="未就学",OR(AND(Q13="中学生",AA13="市川市"),AND(Q13="高校生",AA13="市川市"),AND(Q13="中学生",Z13="在学"),AND(Q13="高校生",Z13="在学"))),"免除",IF(OR(T13&lt;DATE($A$1,10,1),S13="復　会",S13="移　籍"),"年間","後期")))</f>
        <v/>
      </c>
      <c r="W13" s="30" t="str">
        <f>IF(OR(F13="",S13="復　会",S13="学登録",S13="移　籍"),"",IF(OR(S13="新　規",E13=""),$N$3,""))</f>
        <v/>
      </c>
      <c r="X13" s="30" t="str">
        <f ca="1">IF(OR(V13=$O$7,AND(S13="移　籍",T13&lt;TODAY())),"",IF(AND(R13=$Q$2,V13=$O$5),$Q$3,IF(AND(R13=$Q$2,V13=$O$6),$Q$3/2,IF(R13=$R$2,$R$3,IF(AND(R13=$S$2,V13=$O$5),$S$3,IF(AND($S$2,V13=$O$6),$S$3/2,""))))))</f>
        <v/>
      </c>
      <c r="Y13" s="49"/>
      <c r="Z13" s="66"/>
      <c r="AA13" s="61"/>
      <c r="AB13" s="54"/>
      <c r="AC13" s="56"/>
      <c r="AD13" s="57"/>
      <c r="AE13" s="56"/>
      <c r="AF13" s="57"/>
    </row>
    <row r="14" spans="1:32">
      <c r="A14" s="52"/>
      <c r="B14" s="47" t="str">
        <f>IF(A14="","",VLOOKUP(A14,LIST!$B$2:$C$23,2,FALSE))</f>
        <v/>
      </c>
      <c r="C14" s="70"/>
      <c r="D14" s="52"/>
      <c r="E14" s="15"/>
      <c r="F14" s="54"/>
      <c r="G14" s="54"/>
      <c r="H14" s="54" t="str">
        <f t="shared" si="2"/>
        <v/>
      </c>
      <c r="I14" s="55" t="str">
        <f t="shared" si="3"/>
        <v/>
      </c>
      <c r="J14" s="54"/>
      <c r="K14" s="54"/>
      <c r="L14" s="54" t="str">
        <f t="shared" si="4"/>
        <v>　</v>
      </c>
      <c r="M14" s="56"/>
      <c r="N14" s="57"/>
      <c r="O14" s="15" t="str">
        <f t="shared" ca="1" si="5"/>
        <v/>
      </c>
      <c r="P14" s="15" t="str">
        <f t="shared" si="6"/>
        <v/>
      </c>
      <c r="Q14" s="56"/>
      <c r="R14" s="56"/>
      <c r="S14" s="56"/>
      <c r="T14" s="57"/>
      <c r="U14" s="57"/>
      <c r="V14" s="48" t="str">
        <f t="shared" ref="V14:V77" si="7">IF(OR(R14="休　会",R14="退　会",T14=""),"",IF(OR(AND(N14&lt;&gt;"",P14&gt;=80),Q14="未就学",OR(AND(Q14="中学生",AA14="市川市"),AND(Q14="高校生",AA14="市川市"),AND(Q14="中学生",Z14="在学"),AND(Q14="高校生",Z14="在学"))),"免除",IF(OR(T14&lt;DATE($A$1,10,1),S14="復　会"),"年間","後期")))</f>
        <v/>
      </c>
      <c r="W14" s="30" t="str">
        <f t="shared" ref="W14:W77" si="8">IF(OR(F14="",S14="復　会",S14="学登録",S14="移　籍"),"",IF(OR(S14="新　規",E14=""),$N$3,""))</f>
        <v/>
      </c>
      <c r="X14" s="30" t="str">
        <f t="shared" ref="X14:X77" ca="1" si="9">IF(OR(V14=$O$7,AND(S14="移　籍",T14&lt;TODAY())),"",IF(AND(R14=$Q$2,V14=$O$5),$Q$3,IF(AND(R14=$Q$2,V14=$O$6),$Q$3/2,IF(R14=$R$2,$R$3,IF(AND(R14=$S$2,V14=$O$5),$S$3,IF(AND($S$2,V14=$O$6),$S$3/2,""))))))</f>
        <v/>
      </c>
      <c r="Y14" s="49"/>
      <c r="Z14" s="66"/>
      <c r="AA14" s="61"/>
      <c r="AB14" s="54"/>
      <c r="AC14" s="56"/>
      <c r="AD14" s="57"/>
      <c r="AE14" s="56"/>
      <c r="AF14" s="57"/>
    </row>
    <row r="15" spans="1:32">
      <c r="A15" s="52"/>
      <c r="B15" s="47" t="str">
        <f>IF(A15="","",VLOOKUP(A15,LIST!$B$2:$C$23,2,FALSE))</f>
        <v/>
      </c>
      <c r="C15" s="70"/>
      <c r="D15" s="52"/>
      <c r="E15" s="15"/>
      <c r="F15" s="54"/>
      <c r="G15" s="54"/>
      <c r="H15" s="54" t="str">
        <f t="shared" si="2"/>
        <v/>
      </c>
      <c r="I15" s="55" t="str">
        <f t="shared" si="3"/>
        <v/>
      </c>
      <c r="J15" s="54"/>
      <c r="K15" s="54"/>
      <c r="L15" s="54" t="str">
        <f t="shared" si="4"/>
        <v>　</v>
      </c>
      <c r="M15" s="56"/>
      <c r="N15" s="57"/>
      <c r="O15" s="15" t="str">
        <f t="shared" ca="1" si="5"/>
        <v/>
      </c>
      <c r="P15" s="15" t="str">
        <f t="shared" si="6"/>
        <v/>
      </c>
      <c r="Q15" s="56"/>
      <c r="R15" s="56"/>
      <c r="S15" s="56"/>
      <c r="T15" s="57"/>
      <c r="U15" s="57"/>
      <c r="V15" s="48" t="str">
        <f t="shared" si="7"/>
        <v/>
      </c>
      <c r="W15" s="30" t="str">
        <f t="shared" si="8"/>
        <v/>
      </c>
      <c r="X15" s="30" t="str">
        <f t="shared" ca="1" si="9"/>
        <v/>
      </c>
      <c r="Y15" s="49"/>
      <c r="Z15" s="66"/>
      <c r="AA15" s="61"/>
      <c r="AB15" s="54"/>
      <c r="AC15" s="56"/>
      <c r="AD15" s="57"/>
      <c r="AE15" s="56"/>
      <c r="AF15" s="57"/>
    </row>
    <row r="16" spans="1:32">
      <c r="A16" s="52"/>
      <c r="B16" s="47" t="str">
        <f>IF(A16="","",VLOOKUP(A16,LIST!$B$2:$C$23,2,FALSE))</f>
        <v/>
      </c>
      <c r="C16" s="70"/>
      <c r="D16" s="52"/>
      <c r="E16" s="15"/>
      <c r="F16" s="54"/>
      <c r="G16" s="54"/>
      <c r="H16" s="54" t="str">
        <f t="shared" si="2"/>
        <v/>
      </c>
      <c r="I16" s="55" t="str">
        <f t="shared" si="3"/>
        <v/>
      </c>
      <c r="J16" s="54"/>
      <c r="K16" s="54"/>
      <c r="L16" s="54" t="str">
        <f t="shared" si="4"/>
        <v>　</v>
      </c>
      <c r="M16" s="56"/>
      <c r="N16" s="57"/>
      <c r="O16" s="15" t="str">
        <f t="shared" ca="1" si="5"/>
        <v/>
      </c>
      <c r="P16" s="15" t="str">
        <f t="shared" si="6"/>
        <v/>
      </c>
      <c r="Q16" s="56"/>
      <c r="R16" s="56"/>
      <c r="S16" s="56"/>
      <c r="T16" s="57"/>
      <c r="U16" s="57"/>
      <c r="V16" s="48" t="str">
        <f t="shared" si="7"/>
        <v/>
      </c>
      <c r="W16" s="30" t="str">
        <f t="shared" si="8"/>
        <v/>
      </c>
      <c r="X16" s="30" t="str">
        <f t="shared" ca="1" si="9"/>
        <v/>
      </c>
      <c r="Y16" s="49"/>
      <c r="Z16" s="66"/>
      <c r="AA16" s="61"/>
      <c r="AB16" s="54"/>
      <c r="AC16" s="56"/>
      <c r="AD16" s="57"/>
      <c r="AE16" s="56"/>
      <c r="AF16" s="57"/>
    </row>
    <row r="17" spans="1:32">
      <c r="A17" s="52"/>
      <c r="B17" s="47" t="str">
        <f>IF(A17="","",VLOOKUP(A17,LIST!$B$2:$C$23,2,FALSE))</f>
        <v/>
      </c>
      <c r="C17" s="70"/>
      <c r="D17" s="52"/>
      <c r="E17" s="15"/>
      <c r="F17" s="54"/>
      <c r="G17" s="54"/>
      <c r="H17" s="54" t="str">
        <f t="shared" si="2"/>
        <v/>
      </c>
      <c r="I17" s="55" t="str">
        <f t="shared" si="3"/>
        <v/>
      </c>
      <c r="J17" s="54"/>
      <c r="K17" s="54"/>
      <c r="L17" s="54" t="str">
        <f t="shared" si="4"/>
        <v>　</v>
      </c>
      <c r="M17" s="56"/>
      <c r="N17" s="57"/>
      <c r="O17" s="15" t="str">
        <f t="shared" ca="1" si="5"/>
        <v/>
      </c>
      <c r="P17" s="15" t="str">
        <f t="shared" si="6"/>
        <v/>
      </c>
      <c r="Q17" s="56"/>
      <c r="R17" s="56"/>
      <c r="S17" s="56"/>
      <c r="T17" s="57"/>
      <c r="U17" s="57"/>
      <c r="V17" s="48" t="str">
        <f t="shared" si="7"/>
        <v/>
      </c>
      <c r="W17" s="30" t="str">
        <f t="shared" si="8"/>
        <v/>
      </c>
      <c r="X17" s="30" t="str">
        <f t="shared" ca="1" si="9"/>
        <v/>
      </c>
      <c r="Y17" s="49"/>
      <c r="Z17" s="66"/>
      <c r="AA17" s="61"/>
      <c r="AB17" s="54"/>
      <c r="AC17" s="56"/>
      <c r="AD17" s="57"/>
      <c r="AE17" s="56"/>
      <c r="AF17" s="57"/>
    </row>
    <row r="18" spans="1:32">
      <c r="A18" s="52"/>
      <c r="B18" s="47" t="str">
        <f>IF(A18="","",VLOOKUP(A18,LIST!$B$2:$C$23,2,FALSE))</f>
        <v/>
      </c>
      <c r="C18" s="70"/>
      <c r="D18" s="52"/>
      <c r="E18" s="15"/>
      <c r="F18" s="54"/>
      <c r="G18" s="54"/>
      <c r="H18" s="54" t="str">
        <f t="shared" si="2"/>
        <v/>
      </c>
      <c r="I18" s="55" t="str">
        <f t="shared" si="3"/>
        <v/>
      </c>
      <c r="J18" s="54"/>
      <c r="K18" s="54"/>
      <c r="L18" s="54" t="str">
        <f t="shared" si="4"/>
        <v>　</v>
      </c>
      <c r="M18" s="56"/>
      <c r="N18" s="57"/>
      <c r="O18" s="15" t="str">
        <f t="shared" ca="1" si="5"/>
        <v/>
      </c>
      <c r="P18" s="15" t="str">
        <f t="shared" si="6"/>
        <v/>
      </c>
      <c r="Q18" s="56"/>
      <c r="R18" s="56"/>
      <c r="S18" s="56"/>
      <c r="T18" s="57"/>
      <c r="U18" s="57"/>
      <c r="V18" s="48" t="str">
        <f t="shared" si="7"/>
        <v/>
      </c>
      <c r="W18" s="30" t="str">
        <f t="shared" si="8"/>
        <v/>
      </c>
      <c r="X18" s="30" t="str">
        <f t="shared" ca="1" si="9"/>
        <v/>
      </c>
      <c r="Y18" s="49"/>
      <c r="Z18" s="66"/>
      <c r="AA18" s="61"/>
      <c r="AB18" s="54"/>
      <c r="AC18" s="56"/>
      <c r="AD18" s="57"/>
      <c r="AE18" s="56"/>
      <c r="AF18" s="57"/>
    </row>
    <row r="19" spans="1:32">
      <c r="A19" s="52"/>
      <c r="B19" s="47" t="str">
        <f>IF(A19="","",VLOOKUP(A19,LIST!$B$2:$C$23,2,FALSE))</f>
        <v/>
      </c>
      <c r="C19" s="70"/>
      <c r="D19" s="52"/>
      <c r="E19" s="15"/>
      <c r="F19" s="54"/>
      <c r="G19" s="54"/>
      <c r="H19" s="54" t="str">
        <f t="shared" si="2"/>
        <v/>
      </c>
      <c r="I19" s="55" t="str">
        <f t="shared" si="3"/>
        <v/>
      </c>
      <c r="J19" s="54"/>
      <c r="K19" s="54"/>
      <c r="L19" s="54" t="str">
        <f t="shared" si="4"/>
        <v>　</v>
      </c>
      <c r="M19" s="56"/>
      <c r="N19" s="57"/>
      <c r="O19" s="15" t="str">
        <f t="shared" ca="1" si="5"/>
        <v/>
      </c>
      <c r="P19" s="15" t="str">
        <f t="shared" si="6"/>
        <v/>
      </c>
      <c r="Q19" s="56"/>
      <c r="R19" s="56"/>
      <c r="S19" s="56"/>
      <c r="T19" s="57"/>
      <c r="U19" s="57"/>
      <c r="V19" s="48" t="str">
        <f t="shared" si="7"/>
        <v/>
      </c>
      <c r="W19" s="30" t="str">
        <f t="shared" si="8"/>
        <v/>
      </c>
      <c r="X19" s="30" t="str">
        <f t="shared" ca="1" si="9"/>
        <v/>
      </c>
      <c r="Y19" s="49"/>
      <c r="Z19" s="66"/>
      <c r="AA19" s="61"/>
      <c r="AB19" s="54"/>
      <c r="AC19" s="56"/>
      <c r="AD19" s="57"/>
      <c r="AE19" s="56"/>
      <c r="AF19" s="57"/>
    </row>
    <row r="20" spans="1:32">
      <c r="A20" s="52"/>
      <c r="B20" s="47" t="str">
        <f>IF(A20="","",VLOOKUP(A20,LIST!$B$2:$C$23,2,FALSE))</f>
        <v/>
      </c>
      <c r="C20" s="70"/>
      <c r="D20" s="52"/>
      <c r="E20" s="15"/>
      <c r="F20" s="54"/>
      <c r="G20" s="54"/>
      <c r="H20" s="54" t="str">
        <f t="shared" si="2"/>
        <v/>
      </c>
      <c r="I20" s="55" t="str">
        <f t="shared" si="3"/>
        <v/>
      </c>
      <c r="J20" s="54"/>
      <c r="K20" s="54"/>
      <c r="L20" s="54" t="str">
        <f t="shared" si="4"/>
        <v>　</v>
      </c>
      <c r="M20" s="56"/>
      <c r="N20" s="57"/>
      <c r="O20" s="15" t="str">
        <f t="shared" ca="1" si="5"/>
        <v/>
      </c>
      <c r="P20" s="15" t="str">
        <f t="shared" si="6"/>
        <v/>
      </c>
      <c r="Q20" s="56"/>
      <c r="R20" s="56"/>
      <c r="S20" s="56"/>
      <c r="T20" s="57"/>
      <c r="U20" s="57"/>
      <c r="V20" s="48" t="str">
        <f t="shared" si="7"/>
        <v/>
      </c>
      <c r="W20" s="30" t="str">
        <f t="shared" si="8"/>
        <v/>
      </c>
      <c r="X20" s="30" t="str">
        <f t="shared" ca="1" si="9"/>
        <v/>
      </c>
      <c r="Y20" s="49"/>
      <c r="Z20" s="66"/>
      <c r="AA20" s="61"/>
      <c r="AB20" s="54"/>
      <c r="AC20" s="56"/>
      <c r="AD20" s="57"/>
      <c r="AE20" s="56"/>
      <c r="AF20" s="57"/>
    </row>
    <row r="21" spans="1:32">
      <c r="A21" s="52"/>
      <c r="B21" s="47" t="str">
        <f>IF(A21="","",VLOOKUP(A21,LIST!$B$2:$C$23,2,FALSE))</f>
        <v/>
      </c>
      <c r="C21" s="70"/>
      <c r="D21" s="52"/>
      <c r="E21" s="15"/>
      <c r="F21" s="54"/>
      <c r="G21" s="54"/>
      <c r="H21" s="54" t="str">
        <f t="shared" si="2"/>
        <v/>
      </c>
      <c r="I21" s="55" t="str">
        <f t="shared" si="3"/>
        <v/>
      </c>
      <c r="J21" s="54"/>
      <c r="K21" s="54"/>
      <c r="L21" s="54" t="str">
        <f t="shared" si="4"/>
        <v>　</v>
      </c>
      <c r="M21" s="56"/>
      <c r="N21" s="57"/>
      <c r="O21" s="15" t="str">
        <f t="shared" ca="1" si="5"/>
        <v/>
      </c>
      <c r="P21" s="15" t="str">
        <f t="shared" si="6"/>
        <v/>
      </c>
      <c r="Q21" s="56"/>
      <c r="R21" s="56"/>
      <c r="S21" s="56"/>
      <c r="T21" s="57"/>
      <c r="U21" s="57"/>
      <c r="V21" s="48" t="str">
        <f t="shared" si="7"/>
        <v/>
      </c>
      <c r="W21" s="30" t="str">
        <f t="shared" si="8"/>
        <v/>
      </c>
      <c r="X21" s="30" t="str">
        <f t="shared" ca="1" si="9"/>
        <v/>
      </c>
      <c r="Y21" s="49"/>
      <c r="Z21" s="66"/>
      <c r="AA21" s="61"/>
      <c r="AB21" s="54"/>
      <c r="AC21" s="56"/>
      <c r="AD21" s="57"/>
      <c r="AE21" s="56"/>
      <c r="AF21" s="57"/>
    </row>
    <row r="22" spans="1:32">
      <c r="A22" s="52"/>
      <c r="B22" s="47" t="str">
        <f>IF(A22="","",VLOOKUP(A22,LIST!$B$2:$C$23,2,FALSE))</f>
        <v/>
      </c>
      <c r="C22" s="70"/>
      <c r="D22" s="52"/>
      <c r="E22" s="15"/>
      <c r="F22" s="54"/>
      <c r="G22" s="54"/>
      <c r="H22" s="54" t="str">
        <f t="shared" si="2"/>
        <v/>
      </c>
      <c r="I22" s="55" t="str">
        <f t="shared" si="3"/>
        <v/>
      </c>
      <c r="J22" s="54"/>
      <c r="K22" s="54"/>
      <c r="L22" s="54" t="str">
        <f t="shared" si="4"/>
        <v>　</v>
      </c>
      <c r="M22" s="56"/>
      <c r="N22" s="57"/>
      <c r="O22" s="15" t="str">
        <f t="shared" ca="1" si="5"/>
        <v/>
      </c>
      <c r="P22" s="15" t="str">
        <f t="shared" si="6"/>
        <v/>
      </c>
      <c r="Q22" s="56"/>
      <c r="R22" s="56"/>
      <c r="S22" s="56"/>
      <c r="T22" s="57"/>
      <c r="U22" s="57"/>
      <c r="V22" s="48" t="str">
        <f t="shared" si="7"/>
        <v/>
      </c>
      <c r="W22" s="30" t="str">
        <f t="shared" si="8"/>
        <v/>
      </c>
      <c r="X22" s="30" t="str">
        <f t="shared" ca="1" si="9"/>
        <v/>
      </c>
      <c r="Y22" s="49"/>
      <c r="Z22" s="66"/>
      <c r="AA22" s="61"/>
      <c r="AB22" s="54"/>
      <c r="AC22" s="56"/>
      <c r="AD22" s="57"/>
      <c r="AE22" s="56"/>
      <c r="AF22" s="57"/>
    </row>
    <row r="23" spans="1:32">
      <c r="A23" s="52"/>
      <c r="B23" s="47" t="str">
        <f>IF(A23="","",VLOOKUP(A23,LIST!$B$2:$C$23,2,FALSE))</f>
        <v/>
      </c>
      <c r="C23" s="70"/>
      <c r="D23" s="52"/>
      <c r="E23" s="15"/>
      <c r="F23" s="54"/>
      <c r="G23" s="54"/>
      <c r="H23" s="54" t="str">
        <f t="shared" si="2"/>
        <v/>
      </c>
      <c r="I23" s="55" t="str">
        <f t="shared" si="3"/>
        <v/>
      </c>
      <c r="J23" s="54"/>
      <c r="K23" s="54"/>
      <c r="L23" s="54" t="str">
        <f t="shared" si="4"/>
        <v>　</v>
      </c>
      <c r="M23" s="56"/>
      <c r="N23" s="57"/>
      <c r="O23" s="15" t="str">
        <f t="shared" ca="1" si="5"/>
        <v/>
      </c>
      <c r="P23" s="15" t="str">
        <f t="shared" si="6"/>
        <v/>
      </c>
      <c r="Q23" s="56"/>
      <c r="R23" s="56"/>
      <c r="S23" s="56"/>
      <c r="T23" s="57"/>
      <c r="U23" s="57"/>
      <c r="V23" s="48" t="str">
        <f t="shared" si="7"/>
        <v/>
      </c>
      <c r="W23" s="30" t="str">
        <f t="shared" si="8"/>
        <v/>
      </c>
      <c r="X23" s="30" t="str">
        <f t="shared" ca="1" si="9"/>
        <v/>
      </c>
      <c r="Y23" s="49"/>
      <c r="Z23" s="66"/>
      <c r="AA23" s="61"/>
      <c r="AB23" s="54"/>
      <c r="AC23" s="56"/>
      <c r="AD23" s="57"/>
      <c r="AE23" s="56"/>
      <c r="AF23" s="57"/>
    </row>
    <row r="24" spans="1:32">
      <c r="A24" s="52"/>
      <c r="B24" s="47" t="str">
        <f>IF(A24="","",VLOOKUP(A24,LIST!$B$2:$C$23,2,FALSE))</f>
        <v/>
      </c>
      <c r="C24" s="70"/>
      <c r="D24" s="52"/>
      <c r="E24" s="15"/>
      <c r="F24" s="54"/>
      <c r="G24" s="54"/>
      <c r="H24" s="54" t="str">
        <f t="shared" si="2"/>
        <v/>
      </c>
      <c r="I24" s="55" t="str">
        <f t="shared" si="3"/>
        <v/>
      </c>
      <c r="J24" s="54"/>
      <c r="K24" s="54"/>
      <c r="L24" s="54" t="str">
        <f t="shared" si="4"/>
        <v>　</v>
      </c>
      <c r="M24" s="56"/>
      <c r="N24" s="57"/>
      <c r="O24" s="15" t="str">
        <f t="shared" ca="1" si="5"/>
        <v/>
      </c>
      <c r="P24" s="15" t="str">
        <f t="shared" si="6"/>
        <v/>
      </c>
      <c r="Q24" s="56"/>
      <c r="R24" s="56"/>
      <c r="S24" s="56"/>
      <c r="T24" s="57"/>
      <c r="U24" s="57"/>
      <c r="V24" s="48" t="str">
        <f t="shared" si="7"/>
        <v/>
      </c>
      <c r="W24" s="30" t="str">
        <f t="shared" si="8"/>
        <v/>
      </c>
      <c r="X24" s="30" t="str">
        <f t="shared" ca="1" si="9"/>
        <v/>
      </c>
      <c r="Y24" s="49"/>
      <c r="Z24" s="66"/>
      <c r="AA24" s="61"/>
      <c r="AB24" s="54"/>
      <c r="AC24" s="56"/>
      <c r="AD24" s="57"/>
      <c r="AE24" s="56"/>
      <c r="AF24" s="57"/>
    </row>
    <row r="25" spans="1:32">
      <c r="A25" s="52"/>
      <c r="B25" s="47" t="str">
        <f>IF(A25="","",VLOOKUP(A25,LIST!$B$2:$C$23,2,FALSE))</f>
        <v/>
      </c>
      <c r="C25" s="70"/>
      <c r="D25" s="52"/>
      <c r="E25" s="15"/>
      <c r="F25" s="54"/>
      <c r="G25" s="54"/>
      <c r="H25" s="54" t="str">
        <f t="shared" si="2"/>
        <v/>
      </c>
      <c r="I25" s="55" t="str">
        <f t="shared" si="3"/>
        <v/>
      </c>
      <c r="J25" s="54"/>
      <c r="K25" s="54"/>
      <c r="L25" s="54" t="str">
        <f t="shared" si="4"/>
        <v>　</v>
      </c>
      <c r="M25" s="56"/>
      <c r="N25" s="57"/>
      <c r="O25" s="15" t="str">
        <f t="shared" ca="1" si="5"/>
        <v/>
      </c>
      <c r="P25" s="15" t="str">
        <f t="shared" si="6"/>
        <v/>
      </c>
      <c r="Q25" s="56"/>
      <c r="R25" s="56"/>
      <c r="S25" s="56"/>
      <c r="T25" s="57"/>
      <c r="U25" s="57"/>
      <c r="V25" s="48" t="str">
        <f t="shared" si="7"/>
        <v/>
      </c>
      <c r="W25" s="30" t="str">
        <f t="shared" si="8"/>
        <v/>
      </c>
      <c r="X25" s="30" t="str">
        <f t="shared" ca="1" si="9"/>
        <v/>
      </c>
      <c r="Y25" s="49"/>
      <c r="Z25" s="66"/>
      <c r="AA25" s="61"/>
      <c r="AB25" s="54"/>
      <c r="AC25" s="56"/>
      <c r="AD25" s="57"/>
      <c r="AE25" s="56"/>
      <c r="AF25" s="57"/>
    </row>
    <row r="26" spans="1:32">
      <c r="A26" s="52"/>
      <c r="B26" s="47" t="str">
        <f>IF(A26="","",VLOOKUP(A26,LIST!$B$2:$C$23,2,FALSE))</f>
        <v/>
      </c>
      <c r="C26" s="70"/>
      <c r="D26" s="52"/>
      <c r="E26" s="15"/>
      <c r="F26" s="54"/>
      <c r="G26" s="54"/>
      <c r="H26" s="54" t="str">
        <f t="shared" si="2"/>
        <v/>
      </c>
      <c r="I26" s="55" t="str">
        <f t="shared" si="3"/>
        <v/>
      </c>
      <c r="J26" s="54"/>
      <c r="K26" s="54"/>
      <c r="L26" s="54" t="str">
        <f t="shared" si="4"/>
        <v>　</v>
      </c>
      <c r="M26" s="56"/>
      <c r="N26" s="57"/>
      <c r="O26" s="15" t="str">
        <f t="shared" ca="1" si="5"/>
        <v/>
      </c>
      <c r="P26" s="15" t="str">
        <f t="shared" si="6"/>
        <v/>
      </c>
      <c r="Q26" s="56"/>
      <c r="R26" s="56"/>
      <c r="S26" s="56"/>
      <c r="T26" s="57"/>
      <c r="U26" s="57"/>
      <c r="V26" s="48" t="str">
        <f t="shared" si="7"/>
        <v/>
      </c>
      <c r="W26" s="30" t="str">
        <f t="shared" si="8"/>
        <v/>
      </c>
      <c r="X26" s="30" t="str">
        <f t="shared" ca="1" si="9"/>
        <v/>
      </c>
      <c r="Y26" s="49"/>
      <c r="Z26" s="66"/>
      <c r="AA26" s="61"/>
      <c r="AB26" s="54"/>
      <c r="AC26" s="56"/>
      <c r="AD26" s="57"/>
      <c r="AE26" s="56"/>
      <c r="AF26" s="57"/>
    </row>
    <row r="27" spans="1:32">
      <c r="A27" s="52"/>
      <c r="B27" s="47" t="str">
        <f>IF(A27="","",VLOOKUP(A27,LIST!$B$2:$C$23,2,FALSE))</f>
        <v/>
      </c>
      <c r="C27" s="70" t="s">
        <v>124</v>
      </c>
      <c r="D27" s="52"/>
      <c r="E27" s="15"/>
      <c r="F27" s="54"/>
      <c r="G27" s="54"/>
      <c r="H27" s="54" t="str">
        <f t="shared" si="2"/>
        <v/>
      </c>
      <c r="I27" s="55" t="str">
        <f t="shared" si="3"/>
        <v/>
      </c>
      <c r="J27" s="54"/>
      <c r="K27" s="54"/>
      <c r="L27" s="54" t="str">
        <f t="shared" si="4"/>
        <v>　</v>
      </c>
      <c r="M27" s="56"/>
      <c r="N27" s="57"/>
      <c r="O27" s="15" t="str">
        <f t="shared" ca="1" si="5"/>
        <v/>
      </c>
      <c r="P27" s="15" t="str">
        <f t="shared" si="6"/>
        <v/>
      </c>
      <c r="Q27" s="56"/>
      <c r="R27" s="56"/>
      <c r="S27" s="56"/>
      <c r="T27" s="57"/>
      <c r="U27" s="57"/>
      <c r="V27" s="48" t="str">
        <f t="shared" si="7"/>
        <v/>
      </c>
      <c r="W27" s="30" t="str">
        <f t="shared" si="8"/>
        <v/>
      </c>
      <c r="X27" s="30" t="str">
        <f t="shared" ca="1" si="9"/>
        <v/>
      </c>
      <c r="Y27" s="49"/>
      <c r="Z27" s="66"/>
      <c r="AA27" s="61"/>
      <c r="AB27" s="54"/>
      <c r="AC27" s="56"/>
      <c r="AD27" s="57"/>
      <c r="AE27" s="56"/>
      <c r="AF27" s="57"/>
    </row>
    <row r="28" spans="1:32">
      <c r="A28" s="52"/>
      <c r="B28" s="47" t="str">
        <f>IF(A28="","",VLOOKUP(A28,LIST!$B$2:$C$23,2,FALSE))</f>
        <v/>
      </c>
      <c r="C28" s="70" t="s">
        <v>132</v>
      </c>
      <c r="D28" s="52"/>
      <c r="E28" s="15"/>
      <c r="F28" s="54"/>
      <c r="G28" s="54"/>
      <c r="H28" s="54" t="str">
        <f t="shared" si="2"/>
        <v/>
      </c>
      <c r="I28" s="55" t="str">
        <f t="shared" si="3"/>
        <v/>
      </c>
      <c r="J28" s="54"/>
      <c r="K28" s="54"/>
      <c r="L28" s="54" t="str">
        <f t="shared" si="4"/>
        <v>　</v>
      </c>
      <c r="M28" s="56"/>
      <c r="N28" s="57"/>
      <c r="O28" s="15" t="str">
        <f t="shared" ca="1" si="5"/>
        <v/>
      </c>
      <c r="P28" s="15" t="str">
        <f t="shared" si="6"/>
        <v/>
      </c>
      <c r="Q28" s="56"/>
      <c r="R28" s="56"/>
      <c r="S28" s="56"/>
      <c r="T28" s="57"/>
      <c r="U28" s="57"/>
      <c r="V28" s="48" t="str">
        <f t="shared" si="7"/>
        <v/>
      </c>
      <c r="W28" s="30" t="str">
        <f t="shared" si="8"/>
        <v/>
      </c>
      <c r="X28" s="30" t="str">
        <f t="shared" ca="1" si="9"/>
        <v/>
      </c>
      <c r="Y28" s="49"/>
      <c r="Z28" s="66"/>
      <c r="AA28" s="61"/>
      <c r="AB28" s="54"/>
      <c r="AC28" s="56"/>
      <c r="AD28" s="57"/>
      <c r="AE28" s="56"/>
      <c r="AF28" s="57"/>
    </row>
    <row r="29" spans="1:32">
      <c r="A29" s="52"/>
      <c r="B29" s="47" t="str">
        <f>IF(A29="","",VLOOKUP(A29,LIST!$B$2:$C$23,2,FALSE))</f>
        <v/>
      </c>
      <c r="C29" s="70" t="s">
        <v>138</v>
      </c>
      <c r="D29" s="52"/>
      <c r="E29" s="15"/>
      <c r="F29" s="54"/>
      <c r="G29" s="54"/>
      <c r="H29" s="54" t="str">
        <f t="shared" si="2"/>
        <v/>
      </c>
      <c r="I29" s="55" t="str">
        <f t="shared" si="3"/>
        <v/>
      </c>
      <c r="J29" s="54"/>
      <c r="K29" s="54"/>
      <c r="L29" s="54" t="str">
        <f t="shared" si="4"/>
        <v>　</v>
      </c>
      <c r="M29" s="56"/>
      <c r="N29" s="57"/>
      <c r="O29" s="15" t="str">
        <f t="shared" ca="1" si="5"/>
        <v/>
      </c>
      <c r="P29" s="15" t="str">
        <f t="shared" si="6"/>
        <v/>
      </c>
      <c r="Q29" s="56"/>
      <c r="R29" s="56"/>
      <c r="S29" s="56"/>
      <c r="T29" s="57"/>
      <c r="U29" s="57"/>
      <c r="V29" s="48" t="str">
        <f t="shared" si="7"/>
        <v/>
      </c>
      <c r="W29" s="30" t="str">
        <f t="shared" si="8"/>
        <v/>
      </c>
      <c r="X29" s="30" t="str">
        <f t="shared" ca="1" si="9"/>
        <v/>
      </c>
      <c r="Y29" s="49"/>
      <c r="Z29" s="66"/>
      <c r="AA29" s="61"/>
      <c r="AB29" s="54"/>
      <c r="AC29" s="56"/>
      <c r="AD29" s="57"/>
      <c r="AE29" s="56"/>
      <c r="AF29" s="57"/>
    </row>
    <row r="30" spans="1:32">
      <c r="A30" s="52"/>
      <c r="B30" s="47" t="str">
        <f>IF(A30="","",VLOOKUP(A30,LIST!$B$2:$C$23,2,FALSE))</f>
        <v/>
      </c>
      <c r="C30" s="70"/>
      <c r="D30" s="52"/>
      <c r="E30" s="15"/>
      <c r="F30" s="54"/>
      <c r="G30" s="54"/>
      <c r="H30" s="54" t="str">
        <f t="shared" si="2"/>
        <v/>
      </c>
      <c r="I30" s="55" t="str">
        <f t="shared" si="3"/>
        <v/>
      </c>
      <c r="J30" s="54"/>
      <c r="K30" s="54"/>
      <c r="L30" s="54" t="str">
        <f t="shared" si="4"/>
        <v>　</v>
      </c>
      <c r="M30" s="56"/>
      <c r="N30" s="57"/>
      <c r="O30" s="15" t="str">
        <f t="shared" ca="1" si="5"/>
        <v/>
      </c>
      <c r="P30" s="15" t="str">
        <f t="shared" si="6"/>
        <v/>
      </c>
      <c r="Q30" s="56"/>
      <c r="R30" s="56"/>
      <c r="S30" s="56"/>
      <c r="T30" s="57"/>
      <c r="U30" s="57"/>
      <c r="V30" s="48" t="str">
        <f t="shared" si="7"/>
        <v/>
      </c>
      <c r="W30" s="30" t="str">
        <f t="shared" si="8"/>
        <v/>
      </c>
      <c r="X30" s="30" t="str">
        <f t="shared" ca="1" si="9"/>
        <v/>
      </c>
      <c r="Y30" s="49"/>
      <c r="Z30" s="66"/>
      <c r="AA30" s="61"/>
      <c r="AB30" s="54"/>
      <c r="AC30" s="56"/>
      <c r="AD30" s="57"/>
      <c r="AE30" s="56"/>
      <c r="AF30" s="57"/>
    </row>
    <row r="31" spans="1:32">
      <c r="A31" s="52"/>
      <c r="B31" s="47" t="str">
        <f>IF(A31="","",VLOOKUP(A31,LIST!$B$2:$C$23,2,FALSE))</f>
        <v/>
      </c>
      <c r="C31" s="70" t="s">
        <v>143</v>
      </c>
      <c r="D31" s="52"/>
      <c r="E31" s="15"/>
      <c r="F31" s="54"/>
      <c r="G31" s="54"/>
      <c r="H31" s="54" t="str">
        <f t="shared" si="2"/>
        <v/>
      </c>
      <c r="I31" s="55" t="str">
        <f t="shared" si="3"/>
        <v/>
      </c>
      <c r="J31" s="54"/>
      <c r="K31" s="54"/>
      <c r="L31" s="54" t="str">
        <f t="shared" si="4"/>
        <v>　</v>
      </c>
      <c r="M31" s="56"/>
      <c r="N31" s="57"/>
      <c r="O31" s="15" t="str">
        <f t="shared" ca="1" si="5"/>
        <v/>
      </c>
      <c r="P31" s="15" t="str">
        <f t="shared" si="6"/>
        <v/>
      </c>
      <c r="Q31" s="56"/>
      <c r="R31" s="56"/>
      <c r="S31" s="56"/>
      <c r="T31" s="57"/>
      <c r="U31" s="57"/>
      <c r="V31" s="48" t="str">
        <f t="shared" si="7"/>
        <v/>
      </c>
      <c r="W31" s="30" t="str">
        <f t="shared" si="8"/>
        <v/>
      </c>
      <c r="X31" s="30" t="str">
        <f t="shared" ca="1" si="9"/>
        <v/>
      </c>
      <c r="Y31" s="49"/>
      <c r="Z31" s="66"/>
      <c r="AA31" s="61"/>
      <c r="AB31" s="54"/>
      <c r="AC31" s="56"/>
      <c r="AD31" s="57"/>
      <c r="AE31" s="56"/>
      <c r="AF31" s="57"/>
    </row>
    <row r="32" spans="1:32">
      <c r="A32" s="52"/>
      <c r="B32" s="47" t="str">
        <f>IF(A32="","",VLOOKUP(A32,LIST!$B$2:$C$23,2,FALSE))</f>
        <v/>
      </c>
      <c r="C32" s="70" t="s">
        <v>128</v>
      </c>
      <c r="D32" s="52"/>
      <c r="E32" s="15"/>
      <c r="F32" s="54"/>
      <c r="G32" s="54"/>
      <c r="H32" s="54" t="str">
        <f t="shared" si="2"/>
        <v/>
      </c>
      <c r="I32" s="55" t="str">
        <f t="shared" si="3"/>
        <v/>
      </c>
      <c r="J32" s="54"/>
      <c r="K32" s="54"/>
      <c r="L32" s="54" t="str">
        <f t="shared" si="4"/>
        <v>　</v>
      </c>
      <c r="M32" s="56"/>
      <c r="N32" s="57"/>
      <c r="O32" s="15" t="str">
        <f t="shared" ca="1" si="5"/>
        <v/>
      </c>
      <c r="P32" s="15" t="str">
        <f t="shared" si="6"/>
        <v/>
      </c>
      <c r="Q32" s="56"/>
      <c r="R32" s="56"/>
      <c r="S32" s="56"/>
      <c r="T32" s="57"/>
      <c r="U32" s="57"/>
      <c r="V32" s="48" t="str">
        <f t="shared" si="7"/>
        <v/>
      </c>
      <c r="W32" s="30" t="str">
        <f t="shared" si="8"/>
        <v/>
      </c>
      <c r="X32" s="30" t="str">
        <f t="shared" ca="1" si="9"/>
        <v/>
      </c>
      <c r="Y32" s="49"/>
      <c r="Z32" s="66"/>
      <c r="AA32" s="61"/>
      <c r="AB32" s="54"/>
      <c r="AC32" s="56"/>
      <c r="AD32" s="57"/>
      <c r="AE32" s="56"/>
      <c r="AF32" s="57"/>
    </row>
    <row r="33" spans="1:32">
      <c r="A33" s="52"/>
      <c r="B33" s="47" t="str">
        <f>IF(A33="","",VLOOKUP(A33,LIST!$B$2:$C$23,2,FALSE))</f>
        <v/>
      </c>
      <c r="C33" s="70" t="s">
        <v>126</v>
      </c>
      <c r="D33" s="52"/>
      <c r="E33" s="15"/>
      <c r="F33" s="54"/>
      <c r="G33" s="54"/>
      <c r="H33" s="54" t="str">
        <f t="shared" si="2"/>
        <v/>
      </c>
      <c r="I33" s="55" t="str">
        <f t="shared" si="3"/>
        <v/>
      </c>
      <c r="J33" s="54"/>
      <c r="K33" s="54"/>
      <c r="L33" s="54" t="str">
        <f t="shared" si="4"/>
        <v>　</v>
      </c>
      <c r="M33" s="56"/>
      <c r="N33" s="57"/>
      <c r="O33" s="15" t="str">
        <f t="shared" ca="1" si="5"/>
        <v/>
      </c>
      <c r="P33" s="15" t="str">
        <f t="shared" si="6"/>
        <v/>
      </c>
      <c r="Q33" s="56"/>
      <c r="R33" s="56"/>
      <c r="S33" s="56"/>
      <c r="T33" s="57"/>
      <c r="U33" s="57"/>
      <c r="V33" s="48" t="str">
        <f t="shared" si="7"/>
        <v/>
      </c>
      <c r="W33" s="30" t="str">
        <f t="shared" si="8"/>
        <v/>
      </c>
      <c r="X33" s="30" t="str">
        <f t="shared" ca="1" si="9"/>
        <v/>
      </c>
      <c r="Y33" s="49"/>
      <c r="Z33" s="66"/>
      <c r="AA33" s="61"/>
      <c r="AB33" s="54"/>
      <c r="AC33" s="56"/>
      <c r="AD33" s="57"/>
      <c r="AE33" s="56"/>
      <c r="AF33" s="57"/>
    </row>
    <row r="34" spans="1:32">
      <c r="A34" s="52"/>
      <c r="B34" s="47" t="str">
        <f>IF(A34="","",VLOOKUP(A34,LIST!$B$2:$C$23,2,FALSE))</f>
        <v/>
      </c>
      <c r="C34" s="70" t="s">
        <v>142</v>
      </c>
      <c r="D34" s="52"/>
      <c r="E34" s="15"/>
      <c r="F34" s="54"/>
      <c r="G34" s="54"/>
      <c r="H34" s="54" t="str">
        <f t="shared" si="2"/>
        <v/>
      </c>
      <c r="I34" s="55" t="str">
        <f t="shared" si="3"/>
        <v/>
      </c>
      <c r="J34" s="54"/>
      <c r="K34" s="54"/>
      <c r="L34" s="54" t="str">
        <f t="shared" si="4"/>
        <v>　</v>
      </c>
      <c r="M34" s="56"/>
      <c r="N34" s="57"/>
      <c r="O34" s="15" t="str">
        <f t="shared" ca="1" si="5"/>
        <v/>
      </c>
      <c r="P34" s="15" t="str">
        <f t="shared" si="6"/>
        <v/>
      </c>
      <c r="Q34" s="56"/>
      <c r="R34" s="56"/>
      <c r="S34" s="56"/>
      <c r="T34" s="57"/>
      <c r="U34" s="57"/>
      <c r="V34" s="48" t="str">
        <f t="shared" si="7"/>
        <v/>
      </c>
      <c r="W34" s="30" t="str">
        <f t="shared" si="8"/>
        <v/>
      </c>
      <c r="X34" s="30" t="str">
        <f t="shared" ca="1" si="9"/>
        <v/>
      </c>
      <c r="Y34" s="49"/>
      <c r="Z34" s="66"/>
      <c r="AA34" s="61"/>
      <c r="AB34" s="54"/>
      <c r="AC34" s="56"/>
      <c r="AD34" s="57"/>
      <c r="AE34" s="56"/>
      <c r="AF34" s="57"/>
    </row>
    <row r="35" spans="1:32">
      <c r="A35" s="52"/>
      <c r="B35" s="47" t="str">
        <f>IF(A35="","",VLOOKUP(A35,LIST!$B$2:$C$23,2,FALSE))</f>
        <v/>
      </c>
      <c r="C35" s="70"/>
      <c r="D35" s="52"/>
      <c r="E35" s="15"/>
      <c r="F35" s="54"/>
      <c r="G35" s="54"/>
      <c r="H35" s="54" t="str">
        <f t="shared" si="2"/>
        <v/>
      </c>
      <c r="I35" s="55" t="str">
        <f t="shared" si="3"/>
        <v/>
      </c>
      <c r="J35" s="54"/>
      <c r="K35" s="54"/>
      <c r="L35" s="54" t="str">
        <f t="shared" si="4"/>
        <v>　</v>
      </c>
      <c r="M35" s="56"/>
      <c r="N35" s="57"/>
      <c r="O35" s="15" t="str">
        <f t="shared" ca="1" si="5"/>
        <v/>
      </c>
      <c r="P35" s="15" t="str">
        <f t="shared" si="6"/>
        <v/>
      </c>
      <c r="Q35" s="56"/>
      <c r="R35" s="56"/>
      <c r="S35" s="56"/>
      <c r="T35" s="57"/>
      <c r="U35" s="57"/>
      <c r="V35" s="48" t="str">
        <f t="shared" si="7"/>
        <v/>
      </c>
      <c r="W35" s="30" t="str">
        <f t="shared" si="8"/>
        <v/>
      </c>
      <c r="X35" s="30" t="str">
        <f t="shared" ca="1" si="9"/>
        <v/>
      </c>
      <c r="Y35" s="49"/>
      <c r="Z35" s="66"/>
      <c r="AA35" s="61"/>
      <c r="AB35" s="54"/>
      <c r="AC35" s="56"/>
      <c r="AD35" s="57"/>
      <c r="AE35" s="56"/>
      <c r="AF35" s="57"/>
    </row>
    <row r="36" spans="1:32">
      <c r="A36" s="52"/>
      <c r="B36" s="47" t="str">
        <f>IF(A36="","",VLOOKUP(A36,LIST!$B$2:$C$23,2,FALSE))</f>
        <v/>
      </c>
      <c r="C36" s="70" t="s">
        <v>135</v>
      </c>
      <c r="D36" s="52"/>
      <c r="E36" s="15"/>
      <c r="F36" s="54"/>
      <c r="G36" s="54"/>
      <c r="H36" s="54" t="str">
        <f t="shared" si="2"/>
        <v/>
      </c>
      <c r="I36" s="55" t="str">
        <f t="shared" si="3"/>
        <v/>
      </c>
      <c r="J36" s="54"/>
      <c r="K36" s="54"/>
      <c r="L36" s="54" t="str">
        <f t="shared" si="4"/>
        <v>　</v>
      </c>
      <c r="M36" s="56"/>
      <c r="N36" s="57"/>
      <c r="O36" s="15" t="str">
        <f t="shared" ca="1" si="5"/>
        <v/>
      </c>
      <c r="P36" s="15" t="str">
        <f t="shared" si="6"/>
        <v/>
      </c>
      <c r="Q36" s="56"/>
      <c r="R36" s="56"/>
      <c r="S36" s="56"/>
      <c r="T36" s="57"/>
      <c r="U36" s="57"/>
      <c r="V36" s="48" t="str">
        <f t="shared" si="7"/>
        <v/>
      </c>
      <c r="W36" s="30" t="str">
        <f t="shared" si="8"/>
        <v/>
      </c>
      <c r="X36" s="30" t="str">
        <f t="shared" ca="1" si="9"/>
        <v/>
      </c>
      <c r="Y36" s="49"/>
      <c r="Z36" s="66"/>
      <c r="AA36" s="61"/>
      <c r="AB36" s="54"/>
      <c r="AC36" s="56"/>
      <c r="AD36" s="57"/>
      <c r="AE36" s="56"/>
      <c r="AF36" s="57"/>
    </row>
    <row r="37" spans="1:32">
      <c r="A37" s="52"/>
      <c r="B37" s="47" t="str">
        <f>IF(A37="","",VLOOKUP(A37,LIST!$B$2:$C$23,2,FALSE))</f>
        <v/>
      </c>
      <c r="C37" s="70" t="s">
        <v>127</v>
      </c>
      <c r="D37" s="52"/>
      <c r="E37" s="15"/>
      <c r="F37" s="54"/>
      <c r="G37" s="54"/>
      <c r="H37" s="54" t="str">
        <f t="shared" si="2"/>
        <v/>
      </c>
      <c r="I37" s="55" t="str">
        <f t="shared" si="3"/>
        <v/>
      </c>
      <c r="J37" s="54"/>
      <c r="K37" s="54"/>
      <c r="L37" s="54" t="str">
        <f t="shared" si="4"/>
        <v>　</v>
      </c>
      <c r="M37" s="56"/>
      <c r="N37" s="57"/>
      <c r="O37" s="15" t="str">
        <f t="shared" ca="1" si="5"/>
        <v/>
      </c>
      <c r="P37" s="15" t="str">
        <f t="shared" si="6"/>
        <v/>
      </c>
      <c r="Q37" s="56"/>
      <c r="R37" s="56"/>
      <c r="S37" s="56"/>
      <c r="T37" s="57"/>
      <c r="U37" s="57"/>
      <c r="V37" s="48" t="str">
        <f t="shared" si="7"/>
        <v/>
      </c>
      <c r="W37" s="30" t="str">
        <f t="shared" si="8"/>
        <v/>
      </c>
      <c r="X37" s="30" t="str">
        <f t="shared" ca="1" si="9"/>
        <v/>
      </c>
      <c r="Y37" s="49"/>
      <c r="Z37" s="66"/>
      <c r="AA37" s="61"/>
      <c r="AB37" s="54"/>
      <c r="AC37" s="56"/>
      <c r="AD37" s="57"/>
      <c r="AE37" s="56"/>
      <c r="AF37" s="57"/>
    </row>
    <row r="38" spans="1:32">
      <c r="A38" s="52"/>
      <c r="B38" s="47" t="str">
        <f>IF(A38="","",VLOOKUP(A38,LIST!$B$2:$C$23,2,FALSE))</f>
        <v/>
      </c>
      <c r="C38" s="70" t="s">
        <v>133</v>
      </c>
      <c r="D38" s="52"/>
      <c r="E38" s="15"/>
      <c r="F38" s="54"/>
      <c r="G38" s="54"/>
      <c r="H38" s="54" t="str">
        <f t="shared" si="2"/>
        <v/>
      </c>
      <c r="I38" s="55" t="str">
        <f t="shared" si="3"/>
        <v/>
      </c>
      <c r="J38" s="54"/>
      <c r="K38" s="54"/>
      <c r="L38" s="54" t="str">
        <f t="shared" si="4"/>
        <v>　</v>
      </c>
      <c r="M38" s="56"/>
      <c r="N38" s="57"/>
      <c r="O38" s="15" t="str">
        <f t="shared" ca="1" si="5"/>
        <v/>
      </c>
      <c r="P38" s="15" t="str">
        <f t="shared" si="6"/>
        <v/>
      </c>
      <c r="Q38" s="56"/>
      <c r="R38" s="56"/>
      <c r="S38" s="56"/>
      <c r="T38" s="57"/>
      <c r="U38" s="57"/>
      <c r="V38" s="48" t="str">
        <f t="shared" si="7"/>
        <v/>
      </c>
      <c r="W38" s="30" t="str">
        <f t="shared" si="8"/>
        <v/>
      </c>
      <c r="X38" s="30" t="str">
        <f t="shared" ca="1" si="9"/>
        <v/>
      </c>
      <c r="Y38" s="49"/>
      <c r="Z38" s="66"/>
      <c r="AA38" s="61"/>
      <c r="AB38" s="54"/>
      <c r="AC38" s="56"/>
      <c r="AD38" s="57"/>
      <c r="AE38" s="56"/>
      <c r="AF38" s="57"/>
    </row>
    <row r="39" spans="1:32">
      <c r="A39" s="52"/>
      <c r="B39" s="47" t="str">
        <f>IF(A39="","",VLOOKUP(A39,LIST!$B$2:$C$23,2,FALSE))</f>
        <v/>
      </c>
      <c r="C39" s="70" t="s">
        <v>140</v>
      </c>
      <c r="D39" s="52"/>
      <c r="E39" s="15"/>
      <c r="F39" s="54"/>
      <c r="G39" s="54"/>
      <c r="H39" s="54" t="str">
        <f t="shared" si="2"/>
        <v/>
      </c>
      <c r="I39" s="55" t="str">
        <f t="shared" si="3"/>
        <v/>
      </c>
      <c r="J39" s="54"/>
      <c r="K39" s="54"/>
      <c r="L39" s="54" t="str">
        <f t="shared" si="4"/>
        <v>　</v>
      </c>
      <c r="M39" s="56"/>
      <c r="N39" s="57"/>
      <c r="O39" s="15" t="str">
        <f t="shared" ca="1" si="5"/>
        <v/>
      </c>
      <c r="P39" s="15" t="str">
        <f t="shared" si="6"/>
        <v/>
      </c>
      <c r="Q39" s="56"/>
      <c r="R39" s="56"/>
      <c r="S39" s="56"/>
      <c r="T39" s="57"/>
      <c r="U39" s="57"/>
      <c r="V39" s="48" t="str">
        <f t="shared" si="7"/>
        <v/>
      </c>
      <c r="W39" s="30" t="str">
        <f t="shared" si="8"/>
        <v/>
      </c>
      <c r="X39" s="30" t="str">
        <f t="shared" ca="1" si="9"/>
        <v/>
      </c>
      <c r="Y39" s="49"/>
      <c r="Z39" s="66"/>
      <c r="AA39" s="61"/>
      <c r="AB39" s="54"/>
      <c r="AC39" s="56"/>
      <c r="AD39" s="57"/>
      <c r="AE39" s="56"/>
      <c r="AF39" s="57"/>
    </row>
    <row r="40" spans="1:32">
      <c r="A40" s="52"/>
      <c r="B40" s="47" t="str">
        <f>IF(A40="","",VLOOKUP(A40,LIST!$B$2:$C$23,2,FALSE))</f>
        <v/>
      </c>
      <c r="C40" s="70" t="s">
        <v>125</v>
      </c>
      <c r="D40" s="52"/>
      <c r="E40" s="15"/>
      <c r="F40" s="54"/>
      <c r="G40" s="54"/>
      <c r="H40" s="54" t="str">
        <f t="shared" si="2"/>
        <v/>
      </c>
      <c r="I40" s="55" t="str">
        <f t="shared" si="3"/>
        <v/>
      </c>
      <c r="J40" s="54"/>
      <c r="K40" s="54"/>
      <c r="L40" s="54" t="str">
        <f t="shared" si="4"/>
        <v>　</v>
      </c>
      <c r="M40" s="56"/>
      <c r="N40" s="57"/>
      <c r="O40" s="15" t="str">
        <f t="shared" ca="1" si="5"/>
        <v/>
      </c>
      <c r="P40" s="15" t="str">
        <f t="shared" si="6"/>
        <v/>
      </c>
      <c r="Q40" s="56"/>
      <c r="R40" s="56"/>
      <c r="S40" s="56"/>
      <c r="T40" s="57"/>
      <c r="U40" s="57"/>
      <c r="V40" s="48" t="str">
        <f t="shared" si="7"/>
        <v/>
      </c>
      <c r="W40" s="30" t="str">
        <f t="shared" si="8"/>
        <v/>
      </c>
      <c r="X40" s="30" t="str">
        <f t="shared" ca="1" si="9"/>
        <v/>
      </c>
      <c r="Y40" s="49"/>
      <c r="Z40" s="66"/>
      <c r="AA40" s="61"/>
      <c r="AB40" s="54"/>
      <c r="AC40" s="56"/>
      <c r="AD40" s="57"/>
      <c r="AE40" s="56"/>
      <c r="AF40" s="57"/>
    </row>
    <row r="41" spans="1:32">
      <c r="A41" s="52"/>
      <c r="B41" s="47" t="str">
        <f>IF(A41="","",VLOOKUP(A41,LIST!$B$2:$C$23,2,FALSE))</f>
        <v/>
      </c>
      <c r="C41" s="70"/>
      <c r="D41" s="52"/>
      <c r="E41" s="15"/>
      <c r="F41" s="54"/>
      <c r="G41" s="54"/>
      <c r="H41" s="54" t="str">
        <f t="shared" si="2"/>
        <v/>
      </c>
      <c r="I41" s="55"/>
      <c r="J41" s="54"/>
      <c r="K41" s="54"/>
      <c r="L41" s="54" t="str">
        <f t="shared" si="4"/>
        <v>　</v>
      </c>
      <c r="M41" s="56"/>
      <c r="N41" s="57"/>
      <c r="O41" s="15" t="str">
        <f t="shared" ca="1" si="5"/>
        <v/>
      </c>
      <c r="P41" s="15" t="str">
        <f t="shared" si="6"/>
        <v/>
      </c>
      <c r="Q41" s="56"/>
      <c r="R41" s="56"/>
      <c r="S41" s="56"/>
      <c r="T41" s="57"/>
      <c r="U41" s="57"/>
      <c r="V41" s="48" t="str">
        <f t="shared" si="7"/>
        <v/>
      </c>
      <c r="W41" s="30" t="str">
        <f t="shared" si="8"/>
        <v/>
      </c>
      <c r="X41" s="30" t="str">
        <f t="shared" ca="1" si="9"/>
        <v/>
      </c>
      <c r="Y41" s="49"/>
      <c r="Z41" s="66"/>
      <c r="AA41" s="61"/>
      <c r="AB41" s="54"/>
      <c r="AC41" s="56"/>
      <c r="AD41" s="57"/>
      <c r="AE41" s="56"/>
      <c r="AF41" s="57"/>
    </row>
    <row r="42" spans="1:32">
      <c r="A42" s="52"/>
      <c r="B42" s="47" t="str">
        <f>IF(A42="","",VLOOKUP(A42,LIST!$B$2:$C$23,2,FALSE))</f>
        <v/>
      </c>
      <c r="C42" s="70" t="s">
        <v>139</v>
      </c>
      <c r="D42" s="52"/>
      <c r="E42" s="69"/>
      <c r="F42" s="54"/>
      <c r="G42" s="54"/>
      <c r="H42" s="54" t="str">
        <f t="shared" si="2"/>
        <v/>
      </c>
      <c r="I42" s="55" t="str">
        <f t="shared" ref="I42:I73" si="10">IF(H42="","",IF(COUNTIF(H:H,H42)&gt;1,"重複",""))</f>
        <v/>
      </c>
      <c r="J42" s="54"/>
      <c r="K42" s="54"/>
      <c r="L42" s="54" t="str">
        <f t="shared" si="4"/>
        <v>　</v>
      </c>
      <c r="M42" s="56"/>
      <c r="N42" s="57"/>
      <c r="O42" s="69" t="str">
        <f t="shared" ca="1" si="5"/>
        <v/>
      </c>
      <c r="P42" s="69" t="str">
        <f t="shared" si="6"/>
        <v/>
      </c>
      <c r="Q42" s="56"/>
      <c r="R42" s="56"/>
      <c r="S42" s="56"/>
      <c r="T42" s="57"/>
      <c r="U42" s="57"/>
      <c r="V42" s="48" t="str">
        <f t="shared" si="7"/>
        <v/>
      </c>
      <c r="W42" s="30" t="str">
        <f t="shared" si="8"/>
        <v/>
      </c>
      <c r="X42" s="30" t="str">
        <f t="shared" ca="1" si="9"/>
        <v/>
      </c>
      <c r="Y42" s="49"/>
      <c r="Z42" s="66"/>
      <c r="AA42" s="61"/>
      <c r="AB42" s="54"/>
      <c r="AC42" s="56"/>
      <c r="AD42" s="57"/>
      <c r="AE42" s="56"/>
      <c r="AF42" s="57"/>
    </row>
    <row r="43" spans="1:32">
      <c r="A43" s="52"/>
      <c r="B43" s="47" t="str">
        <f>IF(A43="","",VLOOKUP(A43,LIST!$B$2:$C$23,2,FALSE))</f>
        <v/>
      </c>
      <c r="C43" s="70" t="s">
        <v>144</v>
      </c>
      <c r="D43" s="52"/>
      <c r="E43" s="15"/>
      <c r="F43" s="54"/>
      <c r="G43" s="54"/>
      <c r="H43" s="54" t="str">
        <f t="shared" si="2"/>
        <v/>
      </c>
      <c r="I43" s="55" t="str">
        <f t="shared" si="10"/>
        <v/>
      </c>
      <c r="J43" s="54"/>
      <c r="K43" s="54"/>
      <c r="L43" s="54" t="str">
        <f t="shared" si="4"/>
        <v>　</v>
      </c>
      <c r="M43" s="56"/>
      <c r="N43" s="57"/>
      <c r="O43" s="15" t="str">
        <f t="shared" ca="1" si="5"/>
        <v/>
      </c>
      <c r="P43" s="15" t="str">
        <f t="shared" si="6"/>
        <v/>
      </c>
      <c r="Q43" s="56"/>
      <c r="R43" s="56"/>
      <c r="S43" s="56"/>
      <c r="T43" s="57"/>
      <c r="U43" s="57"/>
      <c r="V43" s="48" t="str">
        <f t="shared" si="7"/>
        <v/>
      </c>
      <c r="W43" s="30" t="str">
        <f t="shared" si="8"/>
        <v/>
      </c>
      <c r="X43" s="30" t="str">
        <f t="shared" ca="1" si="9"/>
        <v/>
      </c>
      <c r="Y43" s="49"/>
      <c r="Z43" s="66"/>
      <c r="AA43" s="61"/>
      <c r="AB43" s="54"/>
      <c r="AC43" s="56"/>
      <c r="AD43" s="57"/>
      <c r="AE43" s="56"/>
      <c r="AF43" s="57"/>
    </row>
    <row r="44" spans="1:32">
      <c r="A44" s="52"/>
      <c r="B44" s="47" t="str">
        <f>IF(A44="","",VLOOKUP(A44,LIST!$B$2:$C$23,2,FALSE))</f>
        <v/>
      </c>
      <c r="C44" s="70" t="s">
        <v>145</v>
      </c>
      <c r="D44" s="52"/>
      <c r="E44" s="15"/>
      <c r="F44" s="54"/>
      <c r="G44" s="54"/>
      <c r="H44" s="54" t="str">
        <f t="shared" si="2"/>
        <v/>
      </c>
      <c r="I44" s="55" t="str">
        <f t="shared" si="10"/>
        <v/>
      </c>
      <c r="J44" s="54"/>
      <c r="K44" s="54"/>
      <c r="L44" s="54" t="str">
        <f t="shared" si="4"/>
        <v>　</v>
      </c>
      <c r="M44" s="56"/>
      <c r="N44" s="57"/>
      <c r="O44" s="15" t="str">
        <f t="shared" ca="1" si="5"/>
        <v/>
      </c>
      <c r="P44" s="15" t="str">
        <f t="shared" si="6"/>
        <v/>
      </c>
      <c r="Q44" s="56"/>
      <c r="R44" s="56"/>
      <c r="S44" s="56"/>
      <c r="T44" s="57"/>
      <c r="U44" s="57"/>
      <c r="V44" s="48" t="str">
        <f t="shared" si="7"/>
        <v/>
      </c>
      <c r="W44" s="30" t="str">
        <f t="shared" si="8"/>
        <v/>
      </c>
      <c r="X44" s="30" t="str">
        <f t="shared" ca="1" si="9"/>
        <v/>
      </c>
      <c r="Y44" s="49"/>
      <c r="Z44" s="66"/>
      <c r="AA44" s="61"/>
      <c r="AB44" s="54"/>
      <c r="AC44" s="56"/>
      <c r="AD44" s="57"/>
      <c r="AE44" s="56"/>
      <c r="AF44" s="57"/>
    </row>
    <row r="45" spans="1:32">
      <c r="A45" s="52"/>
      <c r="B45" s="47" t="str">
        <f>IF(A45="","",VLOOKUP(A45,LIST!$B$2:$C$23,2,FALSE))</f>
        <v/>
      </c>
      <c r="C45" s="70" t="s">
        <v>152</v>
      </c>
      <c r="D45" s="52"/>
      <c r="E45" s="15"/>
      <c r="F45" s="54"/>
      <c r="G45" s="54"/>
      <c r="H45" s="54" t="str">
        <f t="shared" si="2"/>
        <v/>
      </c>
      <c r="I45" s="55" t="str">
        <f t="shared" si="10"/>
        <v/>
      </c>
      <c r="J45" s="54"/>
      <c r="K45" s="54"/>
      <c r="L45" s="54" t="str">
        <f t="shared" si="4"/>
        <v>　</v>
      </c>
      <c r="M45" s="56"/>
      <c r="N45" s="57"/>
      <c r="O45" s="15" t="str">
        <f t="shared" ca="1" si="5"/>
        <v/>
      </c>
      <c r="P45" s="15" t="str">
        <f t="shared" si="6"/>
        <v/>
      </c>
      <c r="Q45" s="56"/>
      <c r="R45" s="56"/>
      <c r="S45" s="56"/>
      <c r="T45" s="57"/>
      <c r="U45" s="57"/>
      <c r="V45" s="48" t="str">
        <f t="shared" si="7"/>
        <v/>
      </c>
      <c r="W45" s="30" t="str">
        <f t="shared" si="8"/>
        <v/>
      </c>
      <c r="X45" s="30" t="str">
        <f t="shared" ca="1" si="9"/>
        <v/>
      </c>
      <c r="Y45" s="49"/>
      <c r="Z45" s="66"/>
      <c r="AA45" s="61"/>
      <c r="AB45" s="54"/>
      <c r="AC45" s="56"/>
      <c r="AD45" s="57"/>
      <c r="AE45" s="56"/>
      <c r="AF45" s="57"/>
    </row>
    <row r="46" spans="1:32">
      <c r="A46" s="52"/>
      <c r="B46" s="47" t="str">
        <f>IF(A46="","",VLOOKUP(A46,LIST!$B$2:$C$23,2,FALSE))</f>
        <v/>
      </c>
      <c r="C46" s="70" t="s">
        <v>134</v>
      </c>
      <c r="D46" s="52"/>
      <c r="E46" s="15"/>
      <c r="F46" s="54"/>
      <c r="G46" s="54"/>
      <c r="H46" s="54" t="str">
        <f t="shared" si="2"/>
        <v/>
      </c>
      <c r="I46" s="55" t="str">
        <f t="shared" si="10"/>
        <v/>
      </c>
      <c r="J46" s="54"/>
      <c r="K46" s="54"/>
      <c r="L46" s="54" t="str">
        <f t="shared" si="4"/>
        <v>　</v>
      </c>
      <c r="M46" s="56"/>
      <c r="N46" s="57"/>
      <c r="O46" s="15" t="str">
        <f t="shared" ca="1" si="5"/>
        <v/>
      </c>
      <c r="P46" s="15" t="str">
        <f t="shared" si="6"/>
        <v/>
      </c>
      <c r="Q46" s="56"/>
      <c r="R46" s="56"/>
      <c r="S46" s="56"/>
      <c r="T46" s="57"/>
      <c r="U46" s="57"/>
      <c r="V46" s="48" t="str">
        <f t="shared" si="7"/>
        <v/>
      </c>
      <c r="W46" s="30" t="str">
        <f t="shared" si="8"/>
        <v/>
      </c>
      <c r="X46" s="30" t="str">
        <f t="shared" ca="1" si="9"/>
        <v/>
      </c>
      <c r="Y46" s="49"/>
      <c r="Z46" s="66"/>
      <c r="AA46" s="61"/>
      <c r="AB46" s="54"/>
      <c r="AC46" s="56"/>
      <c r="AD46" s="57"/>
      <c r="AE46" s="56"/>
      <c r="AF46" s="57"/>
    </row>
    <row r="47" spans="1:32">
      <c r="A47" s="52"/>
      <c r="B47" s="47" t="str">
        <f>IF(A47="","",VLOOKUP(A47,LIST!$B$2:$C$23,2,FALSE))</f>
        <v/>
      </c>
      <c r="C47" s="70" t="s">
        <v>147</v>
      </c>
      <c r="D47" s="52"/>
      <c r="E47" s="15"/>
      <c r="F47" s="54"/>
      <c r="G47" s="54"/>
      <c r="H47" s="54" t="str">
        <f t="shared" si="2"/>
        <v/>
      </c>
      <c r="I47" s="55" t="str">
        <f t="shared" si="10"/>
        <v/>
      </c>
      <c r="J47" s="54"/>
      <c r="K47" s="54"/>
      <c r="L47" s="54" t="str">
        <f t="shared" si="4"/>
        <v>　</v>
      </c>
      <c r="M47" s="56"/>
      <c r="N47" s="57"/>
      <c r="O47" s="15" t="str">
        <f t="shared" ca="1" si="5"/>
        <v/>
      </c>
      <c r="P47" s="15" t="str">
        <f t="shared" si="6"/>
        <v/>
      </c>
      <c r="Q47" s="56"/>
      <c r="R47" s="56"/>
      <c r="S47" s="56"/>
      <c r="T47" s="57"/>
      <c r="U47" s="57"/>
      <c r="V47" s="48" t="str">
        <f t="shared" si="7"/>
        <v/>
      </c>
      <c r="W47" s="30" t="str">
        <f t="shared" si="8"/>
        <v/>
      </c>
      <c r="X47" s="30" t="str">
        <f t="shared" ca="1" si="9"/>
        <v/>
      </c>
      <c r="Y47" s="49"/>
      <c r="Z47" s="66"/>
      <c r="AA47" s="61"/>
      <c r="AB47" s="54"/>
      <c r="AC47" s="56"/>
      <c r="AD47" s="57"/>
      <c r="AE47" s="56"/>
      <c r="AF47" s="57"/>
    </row>
    <row r="48" spans="1:32">
      <c r="A48" s="52"/>
      <c r="B48" s="47" t="str">
        <f>IF(A48="","",VLOOKUP(A48,LIST!$B$2:$C$23,2,FALSE))</f>
        <v/>
      </c>
      <c r="C48" s="70" t="s">
        <v>151</v>
      </c>
      <c r="D48" s="52"/>
      <c r="E48" s="15"/>
      <c r="F48" s="54"/>
      <c r="G48" s="54"/>
      <c r="H48" s="54" t="str">
        <f t="shared" si="2"/>
        <v/>
      </c>
      <c r="I48" s="55" t="str">
        <f t="shared" si="10"/>
        <v/>
      </c>
      <c r="J48" s="54"/>
      <c r="K48" s="54"/>
      <c r="L48" s="54" t="str">
        <f t="shared" si="4"/>
        <v>　</v>
      </c>
      <c r="M48" s="56"/>
      <c r="N48" s="57"/>
      <c r="O48" s="15" t="str">
        <f t="shared" ca="1" si="5"/>
        <v/>
      </c>
      <c r="P48" s="15" t="str">
        <f t="shared" si="6"/>
        <v/>
      </c>
      <c r="Q48" s="56"/>
      <c r="R48" s="56"/>
      <c r="S48" s="56"/>
      <c r="T48" s="57"/>
      <c r="U48" s="57"/>
      <c r="V48" s="48" t="str">
        <f t="shared" si="7"/>
        <v/>
      </c>
      <c r="W48" s="30" t="str">
        <f t="shared" si="8"/>
        <v/>
      </c>
      <c r="X48" s="30" t="str">
        <f t="shared" ca="1" si="9"/>
        <v/>
      </c>
      <c r="Y48" s="49"/>
      <c r="Z48" s="66"/>
      <c r="AA48" s="61"/>
      <c r="AB48" s="54"/>
      <c r="AC48" s="56"/>
      <c r="AD48" s="57"/>
      <c r="AE48" s="56"/>
      <c r="AF48" s="57"/>
    </row>
    <row r="49" spans="1:32">
      <c r="A49" s="52"/>
      <c r="B49" s="47" t="str">
        <f>IF(A49="","",VLOOKUP(A49,LIST!$B$2:$C$23,2,FALSE))</f>
        <v/>
      </c>
      <c r="C49" s="70" t="s">
        <v>148</v>
      </c>
      <c r="D49" s="52"/>
      <c r="E49" s="15"/>
      <c r="F49" s="54"/>
      <c r="G49" s="54"/>
      <c r="H49" s="54" t="str">
        <f t="shared" si="2"/>
        <v/>
      </c>
      <c r="I49" s="55" t="str">
        <f t="shared" si="10"/>
        <v/>
      </c>
      <c r="J49" s="54"/>
      <c r="K49" s="54"/>
      <c r="L49" s="54" t="str">
        <f t="shared" si="4"/>
        <v>　</v>
      </c>
      <c r="M49" s="56"/>
      <c r="N49" s="57"/>
      <c r="O49" s="15" t="str">
        <f t="shared" ca="1" si="5"/>
        <v/>
      </c>
      <c r="P49" s="15" t="str">
        <f t="shared" si="6"/>
        <v/>
      </c>
      <c r="Q49" s="56"/>
      <c r="R49" s="56"/>
      <c r="S49" s="56"/>
      <c r="T49" s="57"/>
      <c r="U49" s="57"/>
      <c r="V49" s="48" t="str">
        <f t="shared" si="7"/>
        <v/>
      </c>
      <c r="W49" s="30" t="str">
        <f t="shared" si="8"/>
        <v/>
      </c>
      <c r="X49" s="30" t="str">
        <f t="shared" ca="1" si="9"/>
        <v/>
      </c>
      <c r="Y49" s="49"/>
      <c r="Z49" s="66"/>
      <c r="AA49" s="61"/>
      <c r="AB49" s="54"/>
      <c r="AC49" s="56"/>
      <c r="AD49" s="57"/>
      <c r="AE49" s="56"/>
      <c r="AF49" s="57"/>
    </row>
    <row r="50" spans="1:32">
      <c r="A50" s="52"/>
      <c r="B50" s="47" t="str">
        <f>IF(A50="","",VLOOKUP(A50,LIST!$B$2:$C$23,2,FALSE))</f>
        <v/>
      </c>
      <c r="C50" s="70" t="s">
        <v>146</v>
      </c>
      <c r="D50" s="52"/>
      <c r="E50" s="15"/>
      <c r="F50" s="54"/>
      <c r="G50" s="54"/>
      <c r="H50" s="54" t="str">
        <f t="shared" si="2"/>
        <v/>
      </c>
      <c r="I50" s="55" t="str">
        <f t="shared" si="10"/>
        <v/>
      </c>
      <c r="J50" s="54"/>
      <c r="K50" s="54"/>
      <c r="L50" s="54" t="str">
        <f t="shared" si="4"/>
        <v>　</v>
      </c>
      <c r="M50" s="56"/>
      <c r="N50" s="57"/>
      <c r="O50" s="15" t="str">
        <f t="shared" ca="1" si="5"/>
        <v/>
      </c>
      <c r="P50" s="15" t="str">
        <f t="shared" si="6"/>
        <v/>
      </c>
      <c r="Q50" s="56"/>
      <c r="R50" s="56"/>
      <c r="S50" s="56"/>
      <c r="T50" s="57"/>
      <c r="U50" s="57"/>
      <c r="V50" s="48" t="str">
        <f t="shared" si="7"/>
        <v/>
      </c>
      <c r="W50" s="30" t="str">
        <f t="shared" si="8"/>
        <v/>
      </c>
      <c r="X50" s="30" t="str">
        <f t="shared" ca="1" si="9"/>
        <v/>
      </c>
      <c r="Y50" s="49"/>
      <c r="Z50" s="66"/>
      <c r="AA50" s="61"/>
      <c r="AB50" s="54"/>
      <c r="AC50" s="56"/>
      <c r="AD50" s="57"/>
      <c r="AE50" s="56"/>
      <c r="AF50" s="57"/>
    </row>
    <row r="51" spans="1:32">
      <c r="A51" s="52"/>
      <c r="B51" s="47" t="str">
        <f>IF(A51="","",VLOOKUP(A51,LIST!$B$2:$C$23,2,FALSE))</f>
        <v/>
      </c>
      <c r="C51" s="70" t="s">
        <v>160</v>
      </c>
      <c r="D51" s="52"/>
      <c r="E51" s="15"/>
      <c r="F51" s="54"/>
      <c r="G51" s="54"/>
      <c r="H51" s="54" t="str">
        <f t="shared" si="2"/>
        <v/>
      </c>
      <c r="I51" s="55" t="str">
        <f t="shared" si="10"/>
        <v/>
      </c>
      <c r="J51" s="54"/>
      <c r="K51" s="54"/>
      <c r="L51" s="54" t="str">
        <f t="shared" si="4"/>
        <v>　</v>
      </c>
      <c r="M51" s="56"/>
      <c r="N51" s="57"/>
      <c r="O51" s="15" t="str">
        <f t="shared" ca="1" si="5"/>
        <v/>
      </c>
      <c r="P51" s="15" t="str">
        <f t="shared" si="6"/>
        <v/>
      </c>
      <c r="Q51" s="56"/>
      <c r="R51" s="56"/>
      <c r="S51" s="56"/>
      <c r="T51" s="57"/>
      <c r="U51" s="57"/>
      <c r="V51" s="48" t="str">
        <f t="shared" si="7"/>
        <v/>
      </c>
      <c r="W51" s="30" t="str">
        <f t="shared" si="8"/>
        <v/>
      </c>
      <c r="X51" s="30" t="str">
        <f t="shared" ca="1" si="9"/>
        <v/>
      </c>
      <c r="Y51" s="49"/>
      <c r="Z51" s="66"/>
      <c r="AA51" s="61"/>
      <c r="AB51" s="54"/>
      <c r="AC51" s="56"/>
      <c r="AD51" s="57"/>
      <c r="AE51" s="56"/>
      <c r="AF51" s="57"/>
    </row>
    <row r="52" spans="1:32">
      <c r="A52" s="52"/>
      <c r="B52" s="47" t="str">
        <f>IF(A52="","",VLOOKUP(A52,LIST!$B$2:$C$23,2,FALSE))</f>
        <v/>
      </c>
      <c r="C52" s="70" t="s">
        <v>161</v>
      </c>
      <c r="D52" s="52"/>
      <c r="E52" s="15"/>
      <c r="F52" s="54"/>
      <c r="G52" s="54"/>
      <c r="H52" s="54" t="str">
        <f t="shared" si="2"/>
        <v/>
      </c>
      <c r="I52" s="55" t="str">
        <f t="shared" si="10"/>
        <v/>
      </c>
      <c r="J52" s="54"/>
      <c r="K52" s="54"/>
      <c r="L52" s="54" t="str">
        <f t="shared" si="4"/>
        <v>　</v>
      </c>
      <c r="M52" s="56"/>
      <c r="N52" s="57"/>
      <c r="O52" s="15" t="str">
        <f t="shared" ca="1" si="5"/>
        <v/>
      </c>
      <c r="P52" s="15" t="str">
        <f t="shared" si="6"/>
        <v/>
      </c>
      <c r="Q52" s="56"/>
      <c r="R52" s="56"/>
      <c r="S52" s="56"/>
      <c r="T52" s="57"/>
      <c r="U52" s="57"/>
      <c r="V52" s="48" t="str">
        <f t="shared" si="7"/>
        <v/>
      </c>
      <c r="W52" s="30" t="str">
        <f t="shared" si="8"/>
        <v/>
      </c>
      <c r="X52" s="30" t="str">
        <f t="shared" ca="1" si="9"/>
        <v/>
      </c>
      <c r="Y52" s="49"/>
      <c r="Z52" s="66"/>
      <c r="AA52" s="61"/>
      <c r="AB52" s="54"/>
      <c r="AC52" s="56"/>
      <c r="AD52" s="57"/>
      <c r="AE52" s="56"/>
      <c r="AF52" s="57"/>
    </row>
    <row r="53" spans="1:32">
      <c r="A53" s="52"/>
      <c r="B53" s="47" t="str">
        <f>IF(A53="","",VLOOKUP(A53,LIST!$B$2:$C$23,2,FALSE))</f>
        <v/>
      </c>
      <c r="C53" s="70" t="s">
        <v>156</v>
      </c>
      <c r="D53" s="52"/>
      <c r="E53" s="15"/>
      <c r="F53" s="54"/>
      <c r="G53" s="54"/>
      <c r="H53" s="54" t="str">
        <f t="shared" si="2"/>
        <v/>
      </c>
      <c r="I53" s="55" t="str">
        <f t="shared" si="10"/>
        <v/>
      </c>
      <c r="J53" s="54"/>
      <c r="K53" s="54"/>
      <c r="L53" s="54" t="str">
        <f t="shared" si="4"/>
        <v>　</v>
      </c>
      <c r="M53" s="56"/>
      <c r="N53" s="57"/>
      <c r="O53" s="15" t="str">
        <f t="shared" ca="1" si="5"/>
        <v/>
      </c>
      <c r="P53" s="15" t="str">
        <f t="shared" si="6"/>
        <v/>
      </c>
      <c r="Q53" s="56"/>
      <c r="R53" s="56"/>
      <c r="S53" s="56"/>
      <c r="T53" s="57"/>
      <c r="U53" s="57"/>
      <c r="V53" s="48" t="str">
        <f t="shared" si="7"/>
        <v/>
      </c>
      <c r="W53" s="30" t="str">
        <f t="shared" si="8"/>
        <v/>
      </c>
      <c r="X53" s="30" t="str">
        <f t="shared" ca="1" si="9"/>
        <v/>
      </c>
      <c r="Y53" s="49"/>
      <c r="Z53" s="66"/>
      <c r="AA53" s="61"/>
      <c r="AB53" s="54"/>
      <c r="AC53" s="56"/>
      <c r="AD53" s="57"/>
      <c r="AE53" s="56"/>
      <c r="AF53" s="57"/>
    </row>
    <row r="54" spans="1:32">
      <c r="A54" s="52"/>
      <c r="B54" s="47" t="str">
        <f>IF(A54="","",VLOOKUP(A54,LIST!$B$2:$C$23,2,FALSE))</f>
        <v/>
      </c>
      <c r="C54" s="70" t="s">
        <v>153</v>
      </c>
      <c r="D54" s="52"/>
      <c r="E54" s="15"/>
      <c r="F54" s="54"/>
      <c r="G54" s="54"/>
      <c r="H54" s="54" t="str">
        <f t="shared" si="2"/>
        <v/>
      </c>
      <c r="I54" s="55" t="str">
        <f t="shared" si="10"/>
        <v/>
      </c>
      <c r="J54" s="54"/>
      <c r="K54" s="54"/>
      <c r="L54" s="54" t="str">
        <f t="shared" si="4"/>
        <v>　</v>
      </c>
      <c r="M54" s="56"/>
      <c r="N54" s="57"/>
      <c r="O54" s="15" t="str">
        <f t="shared" ca="1" si="5"/>
        <v/>
      </c>
      <c r="P54" s="15" t="str">
        <f t="shared" si="6"/>
        <v/>
      </c>
      <c r="Q54" s="56"/>
      <c r="R54" s="56"/>
      <c r="S54" s="56"/>
      <c r="T54" s="57"/>
      <c r="U54" s="57"/>
      <c r="V54" s="48" t="str">
        <f t="shared" si="7"/>
        <v/>
      </c>
      <c r="W54" s="30" t="str">
        <f t="shared" si="8"/>
        <v/>
      </c>
      <c r="X54" s="30" t="str">
        <f t="shared" ca="1" si="9"/>
        <v/>
      </c>
      <c r="Y54" s="49"/>
      <c r="Z54" s="66"/>
      <c r="AA54" s="61"/>
      <c r="AB54" s="54"/>
      <c r="AC54" s="56"/>
      <c r="AD54" s="57"/>
      <c r="AE54" s="56"/>
      <c r="AF54" s="57"/>
    </row>
    <row r="55" spans="1:32">
      <c r="A55" s="52"/>
      <c r="B55" s="47" t="str">
        <f>IF(A55="","",VLOOKUP(A55,LIST!$B$2:$C$23,2,FALSE))</f>
        <v/>
      </c>
      <c r="C55" s="70" t="s">
        <v>150</v>
      </c>
      <c r="D55" s="52"/>
      <c r="E55" s="15"/>
      <c r="F55" s="54"/>
      <c r="G55" s="54"/>
      <c r="H55" s="54" t="str">
        <f t="shared" si="2"/>
        <v/>
      </c>
      <c r="I55" s="55" t="str">
        <f t="shared" si="10"/>
        <v/>
      </c>
      <c r="J55" s="54"/>
      <c r="K55" s="54"/>
      <c r="L55" s="54" t="str">
        <f t="shared" si="4"/>
        <v>　</v>
      </c>
      <c r="M55" s="56"/>
      <c r="N55" s="57"/>
      <c r="O55" s="15" t="str">
        <f t="shared" ca="1" si="5"/>
        <v/>
      </c>
      <c r="P55" s="15" t="str">
        <f t="shared" si="6"/>
        <v/>
      </c>
      <c r="Q55" s="56"/>
      <c r="R55" s="56"/>
      <c r="S55" s="56"/>
      <c r="T55" s="57"/>
      <c r="U55" s="57"/>
      <c r="V55" s="48" t="str">
        <f t="shared" si="7"/>
        <v/>
      </c>
      <c r="W55" s="30" t="str">
        <f t="shared" si="8"/>
        <v/>
      </c>
      <c r="X55" s="30" t="str">
        <f t="shared" ca="1" si="9"/>
        <v/>
      </c>
      <c r="Y55" s="49"/>
      <c r="Z55" s="66"/>
      <c r="AA55" s="61"/>
      <c r="AB55" s="54"/>
      <c r="AC55" s="56"/>
      <c r="AD55" s="57"/>
      <c r="AE55" s="56"/>
      <c r="AF55" s="57"/>
    </row>
    <row r="56" spans="1:32">
      <c r="A56" s="52"/>
      <c r="B56" s="47" t="str">
        <f>IF(A56="","",VLOOKUP(A56,LIST!$B$2:$C$23,2,FALSE))</f>
        <v/>
      </c>
      <c r="C56" s="70" t="s">
        <v>149</v>
      </c>
      <c r="D56" s="52"/>
      <c r="E56" s="15"/>
      <c r="F56" s="54"/>
      <c r="G56" s="54"/>
      <c r="H56" s="54" t="str">
        <f t="shared" si="2"/>
        <v/>
      </c>
      <c r="I56" s="55" t="str">
        <f t="shared" si="10"/>
        <v/>
      </c>
      <c r="J56" s="54"/>
      <c r="K56" s="54"/>
      <c r="L56" s="54" t="str">
        <f t="shared" si="4"/>
        <v>　</v>
      </c>
      <c r="M56" s="56"/>
      <c r="N56" s="57"/>
      <c r="O56" s="15" t="str">
        <f t="shared" ca="1" si="5"/>
        <v/>
      </c>
      <c r="P56" s="15" t="str">
        <f t="shared" si="6"/>
        <v/>
      </c>
      <c r="Q56" s="56"/>
      <c r="R56" s="56"/>
      <c r="S56" s="56"/>
      <c r="T56" s="57"/>
      <c r="U56" s="57"/>
      <c r="V56" s="48" t="str">
        <f t="shared" si="7"/>
        <v/>
      </c>
      <c r="W56" s="30" t="str">
        <f t="shared" si="8"/>
        <v/>
      </c>
      <c r="X56" s="30" t="str">
        <f t="shared" ca="1" si="9"/>
        <v/>
      </c>
      <c r="Y56" s="49"/>
      <c r="Z56" s="66"/>
      <c r="AA56" s="61"/>
      <c r="AB56" s="54"/>
      <c r="AC56" s="56"/>
      <c r="AD56" s="57"/>
      <c r="AE56" s="56"/>
      <c r="AF56" s="57"/>
    </row>
    <row r="57" spans="1:32">
      <c r="A57" s="52"/>
      <c r="B57" s="47" t="str">
        <f>IF(A57="","",VLOOKUP(A57,LIST!$B$2:$C$23,2,FALSE))</f>
        <v/>
      </c>
      <c r="C57" s="70" t="s">
        <v>128</v>
      </c>
      <c r="D57" s="52"/>
      <c r="E57" s="15"/>
      <c r="F57" s="54"/>
      <c r="G57" s="54"/>
      <c r="H57" s="54" t="str">
        <f t="shared" si="2"/>
        <v/>
      </c>
      <c r="I57" s="55" t="str">
        <f t="shared" si="10"/>
        <v/>
      </c>
      <c r="J57" s="54"/>
      <c r="K57" s="54"/>
      <c r="L57" s="54" t="str">
        <f t="shared" si="4"/>
        <v>　</v>
      </c>
      <c r="M57" s="56"/>
      <c r="N57" s="57"/>
      <c r="O57" s="15" t="str">
        <f t="shared" ca="1" si="5"/>
        <v/>
      </c>
      <c r="P57" s="15" t="str">
        <f t="shared" si="6"/>
        <v/>
      </c>
      <c r="Q57" s="56"/>
      <c r="R57" s="56"/>
      <c r="S57" s="56"/>
      <c r="T57" s="57"/>
      <c r="U57" s="57"/>
      <c r="V57" s="48" t="str">
        <f t="shared" si="7"/>
        <v/>
      </c>
      <c r="W57" s="30" t="str">
        <f t="shared" si="8"/>
        <v/>
      </c>
      <c r="X57" s="30" t="str">
        <f t="shared" ca="1" si="9"/>
        <v/>
      </c>
      <c r="Y57" s="49"/>
      <c r="Z57" s="66"/>
      <c r="AA57" s="61"/>
      <c r="AB57" s="54"/>
      <c r="AC57" s="56"/>
      <c r="AD57" s="57"/>
      <c r="AE57" s="56"/>
      <c r="AF57" s="57"/>
    </row>
    <row r="58" spans="1:32">
      <c r="A58" s="52"/>
      <c r="B58" s="47" t="str">
        <f>IF(A58="","",VLOOKUP(A58,LIST!$B$2:$C$23,2,FALSE))</f>
        <v/>
      </c>
      <c r="C58" s="70" t="s">
        <v>155</v>
      </c>
      <c r="D58" s="52"/>
      <c r="E58" s="15"/>
      <c r="F58" s="54"/>
      <c r="G58" s="54"/>
      <c r="H58" s="54" t="str">
        <f t="shared" si="2"/>
        <v/>
      </c>
      <c r="I58" s="55" t="str">
        <f t="shared" si="10"/>
        <v/>
      </c>
      <c r="J58" s="54"/>
      <c r="K58" s="54"/>
      <c r="L58" s="54" t="str">
        <f t="shared" si="4"/>
        <v>　</v>
      </c>
      <c r="M58" s="56"/>
      <c r="N58" s="57"/>
      <c r="O58" s="15" t="str">
        <f t="shared" ca="1" si="5"/>
        <v/>
      </c>
      <c r="P58" s="15" t="str">
        <f t="shared" si="6"/>
        <v/>
      </c>
      <c r="Q58" s="56"/>
      <c r="R58" s="56"/>
      <c r="S58" s="56"/>
      <c r="T58" s="57"/>
      <c r="U58" s="57"/>
      <c r="V58" s="48" t="str">
        <f t="shared" si="7"/>
        <v/>
      </c>
      <c r="W58" s="30" t="str">
        <f t="shared" si="8"/>
        <v/>
      </c>
      <c r="X58" s="30" t="str">
        <f t="shared" ca="1" si="9"/>
        <v/>
      </c>
      <c r="Y58" s="49"/>
      <c r="Z58" s="66"/>
      <c r="AA58" s="61"/>
      <c r="AB58" s="54"/>
      <c r="AC58" s="56"/>
      <c r="AD58" s="57"/>
      <c r="AE58" s="56"/>
      <c r="AF58" s="57"/>
    </row>
    <row r="59" spans="1:32">
      <c r="A59" s="52"/>
      <c r="B59" s="47" t="str">
        <f>IF(A59="","",VLOOKUP(A59,LIST!$B$2:$C$23,2,FALSE))</f>
        <v/>
      </c>
      <c r="C59" s="70" t="s">
        <v>157</v>
      </c>
      <c r="D59" s="52"/>
      <c r="E59" s="15"/>
      <c r="F59" s="54"/>
      <c r="G59" s="54"/>
      <c r="H59" s="54" t="str">
        <f t="shared" si="2"/>
        <v/>
      </c>
      <c r="I59" s="55" t="str">
        <f t="shared" si="10"/>
        <v/>
      </c>
      <c r="J59" s="54"/>
      <c r="K59" s="54"/>
      <c r="L59" s="54" t="str">
        <f t="shared" si="4"/>
        <v>　</v>
      </c>
      <c r="M59" s="56"/>
      <c r="N59" s="57"/>
      <c r="O59" s="15" t="str">
        <f t="shared" ca="1" si="5"/>
        <v/>
      </c>
      <c r="P59" s="15" t="str">
        <f t="shared" si="6"/>
        <v/>
      </c>
      <c r="Q59" s="56"/>
      <c r="R59" s="56"/>
      <c r="S59" s="56"/>
      <c r="T59" s="57"/>
      <c r="U59" s="57"/>
      <c r="V59" s="48" t="str">
        <f t="shared" si="7"/>
        <v/>
      </c>
      <c r="W59" s="30" t="str">
        <f t="shared" si="8"/>
        <v/>
      </c>
      <c r="X59" s="30" t="str">
        <f t="shared" ca="1" si="9"/>
        <v/>
      </c>
      <c r="Y59" s="49"/>
      <c r="Z59" s="66"/>
      <c r="AA59" s="61"/>
      <c r="AB59" s="54"/>
      <c r="AC59" s="56"/>
      <c r="AD59" s="57"/>
      <c r="AE59" s="56"/>
      <c r="AF59" s="57"/>
    </row>
    <row r="60" spans="1:32">
      <c r="A60" s="52"/>
      <c r="B60" s="47" t="str">
        <f>IF(A60="","",VLOOKUP(A60,LIST!$B$2:$C$23,2,FALSE))</f>
        <v/>
      </c>
      <c r="C60" s="70" t="s">
        <v>163</v>
      </c>
      <c r="D60" s="52"/>
      <c r="E60" s="15"/>
      <c r="F60" s="54"/>
      <c r="G60" s="54"/>
      <c r="H60" s="54" t="str">
        <f t="shared" si="2"/>
        <v/>
      </c>
      <c r="I60" s="55" t="str">
        <f t="shared" si="10"/>
        <v/>
      </c>
      <c r="J60" s="54"/>
      <c r="K60" s="54"/>
      <c r="L60" s="54" t="str">
        <f t="shared" si="4"/>
        <v>　</v>
      </c>
      <c r="M60" s="56"/>
      <c r="N60" s="57"/>
      <c r="O60" s="15" t="str">
        <f t="shared" ca="1" si="5"/>
        <v/>
      </c>
      <c r="P60" s="15" t="str">
        <f t="shared" si="6"/>
        <v/>
      </c>
      <c r="Q60" s="56"/>
      <c r="R60" s="56"/>
      <c r="S60" s="56"/>
      <c r="T60" s="57"/>
      <c r="U60" s="57"/>
      <c r="V60" s="48" t="str">
        <f t="shared" si="7"/>
        <v/>
      </c>
      <c r="W60" s="30" t="str">
        <f t="shared" si="8"/>
        <v/>
      </c>
      <c r="X60" s="30" t="str">
        <f t="shared" ca="1" si="9"/>
        <v/>
      </c>
      <c r="Y60" s="49"/>
      <c r="Z60" s="66"/>
      <c r="AA60" s="61"/>
      <c r="AB60" s="54"/>
      <c r="AC60" s="56"/>
      <c r="AD60" s="57"/>
      <c r="AE60" s="56"/>
      <c r="AF60" s="57"/>
    </row>
    <row r="61" spans="1:32">
      <c r="A61" s="52"/>
      <c r="B61" s="47" t="str">
        <f>IF(A61="","",VLOOKUP(A61,LIST!$B$2:$C$23,2,FALSE))</f>
        <v/>
      </c>
      <c r="C61" s="70" t="s">
        <v>137</v>
      </c>
      <c r="D61" s="52"/>
      <c r="E61" s="15"/>
      <c r="F61" s="54"/>
      <c r="G61" s="54"/>
      <c r="H61" s="54" t="str">
        <f t="shared" si="2"/>
        <v/>
      </c>
      <c r="I61" s="55" t="str">
        <f t="shared" si="10"/>
        <v/>
      </c>
      <c r="J61" s="54"/>
      <c r="K61" s="54"/>
      <c r="L61" s="54" t="str">
        <f t="shared" si="4"/>
        <v>　</v>
      </c>
      <c r="M61" s="56"/>
      <c r="N61" s="57"/>
      <c r="O61" s="15" t="str">
        <f t="shared" ca="1" si="5"/>
        <v/>
      </c>
      <c r="P61" s="15" t="str">
        <f t="shared" si="6"/>
        <v/>
      </c>
      <c r="Q61" s="56"/>
      <c r="R61" s="56"/>
      <c r="S61" s="56"/>
      <c r="T61" s="57"/>
      <c r="U61" s="57"/>
      <c r="V61" s="48" t="str">
        <f t="shared" si="7"/>
        <v/>
      </c>
      <c r="W61" s="30" t="str">
        <f t="shared" si="8"/>
        <v/>
      </c>
      <c r="X61" s="30" t="str">
        <f t="shared" ca="1" si="9"/>
        <v/>
      </c>
      <c r="Y61" s="49"/>
      <c r="Z61" s="66"/>
      <c r="AA61" s="61"/>
      <c r="AB61" s="54"/>
      <c r="AC61" s="56"/>
      <c r="AD61" s="57"/>
      <c r="AE61" s="56"/>
      <c r="AF61" s="57"/>
    </row>
    <row r="62" spans="1:32">
      <c r="A62" s="52"/>
      <c r="B62" s="47" t="str">
        <f>IF(A62="","",VLOOKUP(A62,LIST!$B$2:$C$23,2,FALSE))</f>
        <v/>
      </c>
      <c r="C62" s="70" t="s">
        <v>159</v>
      </c>
      <c r="D62" s="52"/>
      <c r="E62" s="15"/>
      <c r="F62" s="54"/>
      <c r="G62" s="54"/>
      <c r="H62" s="54" t="str">
        <f t="shared" si="2"/>
        <v/>
      </c>
      <c r="I62" s="55" t="str">
        <f t="shared" si="10"/>
        <v/>
      </c>
      <c r="J62" s="54"/>
      <c r="K62" s="54"/>
      <c r="L62" s="54" t="str">
        <f t="shared" si="4"/>
        <v>　</v>
      </c>
      <c r="M62" s="56"/>
      <c r="N62" s="57"/>
      <c r="O62" s="15" t="str">
        <f t="shared" ca="1" si="5"/>
        <v/>
      </c>
      <c r="P62" s="15" t="str">
        <f t="shared" si="6"/>
        <v/>
      </c>
      <c r="Q62" s="56"/>
      <c r="R62" s="56"/>
      <c r="S62" s="56"/>
      <c r="T62" s="57"/>
      <c r="U62" s="57"/>
      <c r="V62" s="48" t="str">
        <f t="shared" si="7"/>
        <v/>
      </c>
      <c r="W62" s="30" t="str">
        <f t="shared" si="8"/>
        <v/>
      </c>
      <c r="X62" s="30" t="str">
        <f t="shared" ca="1" si="9"/>
        <v/>
      </c>
      <c r="Y62" s="49"/>
      <c r="Z62" s="66"/>
      <c r="AA62" s="61"/>
      <c r="AB62" s="54"/>
      <c r="AC62" s="56"/>
      <c r="AD62" s="57"/>
      <c r="AE62" s="56"/>
      <c r="AF62" s="57"/>
    </row>
    <row r="63" spans="1:32">
      <c r="A63" s="52"/>
      <c r="B63" s="47" t="str">
        <f>IF(A63="","",VLOOKUP(A63,LIST!$B$2:$C$23,2,FALSE))</f>
        <v/>
      </c>
      <c r="C63" s="70"/>
      <c r="D63" s="52"/>
      <c r="E63" s="15"/>
      <c r="F63" s="54"/>
      <c r="G63" s="54"/>
      <c r="H63" s="54" t="str">
        <f t="shared" si="2"/>
        <v/>
      </c>
      <c r="I63" s="55" t="str">
        <f t="shared" si="10"/>
        <v/>
      </c>
      <c r="J63" s="54"/>
      <c r="K63" s="54"/>
      <c r="L63" s="54" t="str">
        <f t="shared" si="4"/>
        <v>　</v>
      </c>
      <c r="M63" s="56"/>
      <c r="N63" s="57"/>
      <c r="O63" s="15" t="str">
        <f t="shared" ca="1" si="5"/>
        <v/>
      </c>
      <c r="P63" s="15" t="str">
        <f t="shared" si="6"/>
        <v/>
      </c>
      <c r="Q63" s="56"/>
      <c r="R63" s="56"/>
      <c r="S63" s="56"/>
      <c r="T63" s="57"/>
      <c r="U63" s="57"/>
      <c r="V63" s="48" t="str">
        <f t="shared" si="7"/>
        <v/>
      </c>
      <c r="W63" s="30" t="str">
        <f t="shared" si="8"/>
        <v/>
      </c>
      <c r="X63" s="30" t="str">
        <f t="shared" ca="1" si="9"/>
        <v/>
      </c>
      <c r="Y63" s="49"/>
      <c r="Z63" s="66"/>
      <c r="AA63" s="61"/>
      <c r="AB63" s="54"/>
      <c r="AC63" s="56"/>
      <c r="AD63" s="57"/>
      <c r="AE63" s="56"/>
      <c r="AF63" s="57"/>
    </row>
    <row r="64" spans="1:32">
      <c r="A64" s="52"/>
      <c r="B64" s="47" t="str">
        <f>IF(A64="","",VLOOKUP(A64,LIST!$B$2:$C$23,2,FALSE))</f>
        <v/>
      </c>
      <c r="C64" s="70" t="s">
        <v>158</v>
      </c>
      <c r="D64" s="52"/>
      <c r="E64" s="15"/>
      <c r="F64" s="54"/>
      <c r="G64" s="54"/>
      <c r="H64" s="54" t="str">
        <f t="shared" si="2"/>
        <v/>
      </c>
      <c r="I64" s="55" t="str">
        <f t="shared" si="10"/>
        <v/>
      </c>
      <c r="J64" s="54"/>
      <c r="K64" s="54"/>
      <c r="L64" s="54" t="str">
        <f t="shared" si="4"/>
        <v>　</v>
      </c>
      <c r="M64" s="56"/>
      <c r="N64" s="57"/>
      <c r="O64" s="15" t="str">
        <f t="shared" ca="1" si="5"/>
        <v/>
      </c>
      <c r="P64" s="15" t="str">
        <f t="shared" si="6"/>
        <v/>
      </c>
      <c r="Q64" s="56"/>
      <c r="R64" s="56"/>
      <c r="S64" s="56"/>
      <c r="T64" s="57"/>
      <c r="U64" s="57"/>
      <c r="V64" s="48" t="str">
        <f t="shared" si="7"/>
        <v/>
      </c>
      <c r="W64" s="30" t="str">
        <f t="shared" si="8"/>
        <v/>
      </c>
      <c r="X64" s="30" t="str">
        <f t="shared" ca="1" si="9"/>
        <v/>
      </c>
      <c r="Y64" s="49"/>
      <c r="Z64" s="66"/>
      <c r="AA64" s="61"/>
      <c r="AB64" s="54"/>
      <c r="AC64" s="56"/>
      <c r="AD64" s="57"/>
      <c r="AE64" s="56"/>
      <c r="AF64" s="57"/>
    </row>
    <row r="65" spans="1:32">
      <c r="A65" s="52"/>
      <c r="B65" s="47" t="str">
        <f>IF(A65="","",VLOOKUP(A65,LIST!$B$2:$C$23,2,FALSE))</f>
        <v/>
      </c>
      <c r="C65" s="70" t="s">
        <v>131</v>
      </c>
      <c r="D65" s="52"/>
      <c r="E65" s="15"/>
      <c r="F65" s="54"/>
      <c r="G65" s="54"/>
      <c r="H65" s="54" t="str">
        <f t="shared" si="2"/>
        <v/>
      </c>
      <c r="I65" s="55" t="str">
        <f t="shared" si="10"/>
        <v/>
      </c>
      <c r="J65" s="54"/>
      <c r="K65" s="54"/>
      <c r="L65" s="54" t="str">
        <f t="shared" si="4"/>
        <v>　</v>
      </c>
      <c r="M65" s="56"/>
      <c r="N65" s="57"/>
      <c r="O65" s="15" t="str">
        <f t="shared" ca="1" si="5"/>
        <v/>
      </c>
      <c r="P65" s="15" t="str">
        <f t="shared" si="6"/>
        <v/>
      </c>
      <c r="Q65" s="56"/>
      <c r="R65" s="56"/>
      <c r="S65" s="56"/>
      <c r="T65" s="57"/>
      <c r="U65" s="57"/>
      <c r="V65" s="48" t="str">
        <f t="shared" si="7"/>
        <v/>
      </c>
      <c r="W65" s="30" t="str">
        <f t="shared" si="8"/>
        <v/>
      </c>
      <c r="X65" s="30" t="str">
        <f t="shared" ca="1" si="9"/>
        <v/>
      </c>
      <c r="Y65" s="49"/>
      <c r="Z65" s="66"/>
      <c r="AA65" s="61"/>
      <c r="AB65" s="54"/>
      <c r="AC65" s="56"/>
      <c r="AD65" s="57"/>
      <c r="AE65" s="56"/>
      <c r="AF65" s="57"/>
    </row>
    <row r="66" spans="1:32">
      <c r="A66" s="52"/>
      <c r="B66" s="47" t="str">
        <f>IF(A66="","",VLOOKUP(A66,LIST!$B$2:$C$23,2,FALSE))</f>
        <v/>
      </c>
      <c r="C66" s="70" t="s">
        <v>132</v>
      </c>
      <c r="D66" s="52"/>
      <c r="E66" s="15"/>
      <c r="F66" s="54"/>
      <c r="G66" s="54"/>
      <c r="H66" s="54" t="str">
        <f t="shared" si="2"/>
        <v/>
      </c>
      <c r="I66" s="55" t="str">
        <f t="shared" si="10"/>
        <v/>
      </c>
      <c r="J66" s="54"/>
      <c r="K66" s="54"/>
      <c r="L66" s="54" t="str">
        <f t="shared" si="4"/>
        <v>　</v>
      </c>
      <c r="M66" s="56"/>
      <c r="N66" s="57"/>
      <c r="O66" s="15" t="str">
        <f t="shared" ca="1" si="5"/>
        <v/>
      </c>
      <c r="P66" s="15" t="str">
        <f t="shared" si="6"/>
        <v/>
      </c>
      <c r="Q66" s="56"/>
      <c r="R66" s="56"/>
      <c r="S66" s="56"/>
      <c r="T66" s="57"/>
      <c r="U66" s="57"/>
      <c r="V66" s="48" t="str">
        <f t="shared" si="7"/>
        <v/>
      </c>
      <c r="W66" s="30" t="str">
        <f t="shared" si="8"/>
        <v/>
      </c>
      <c r="X66" s="30" t="str">
        <f t="shared" ca="1" si="9"/>
        <v/>
      </c>
      <c r="Y66" s="49"/>
      <c r="Z66" s="66"/>
      <c r="AA66" s="61"/>
      <c r="AB66" s="54"/>
      <c r="AC66" s="56"/>
      <c r="AD66" s="57"/>
      <c r="AE66" s="56"/>
      <c r="AF66" s="57"/>
    </row>
    <row r="67" spans="1:32">
      <c r="A67" s="52"/>
      <c r="B67" s="47" t="str">
        <f>IF(A67="","",VLOOKUP(A67,LIST!$B$2:$C$23,2,FALSE))</f>
        <v/>
      </c>
      <c r="C67" s="70" t="s">
        <v>162</v>
      </c>
      <c r="D67" s="52"/>
      <c r="E67" s="15"/>
      <c r="F67" s="54"/>
      <c r="G67" s="54"/>
      <c r="H67" s="54" t="str">
        <f t="shared" si="2"/>
        <v/>
      </c>
      <c r="I67" s="55" t="str">
        <f t="shared" si="10"/>
        <v/>
      </c>
      <c r="J67" s="54"/>
      <c r="K67" s="54"/>
      <c r="L67" s="54" t="str">
        <f t="shared" si="4"/>
        <v>　</v>
      </c>
      <c r="M67" s="56"/>
      <c r="N67" s="57"/>
      <c r="O67" s="15" t="str">
        <f t="shared" ca="1" si="5"/>
        <v/>
      </c>
      <c r="P67" s="15" t="str">
        <f t="shared" si="6"/>
        <v/>
      </c>
      <c r="Q67" s="56"/>
      <c r="R67" s="56"/>
      <c r="S67" s="56"/>
      <c r="T67" s="57"/>
      <c r="U67" s="57"/>
      <c r="V67" s="48" t="str">
        <f t="shared" si="7"/>
        <v/>
      </c>
      <c r="W67" s="30" t="str">
        <f t="shared" si="8"/>
        <v/>
      </c>
      <c r="X67" s="30" t="str">
        <f t="shared" ca="1" si="9"/>
        <v/>
      </c>
      <c r="Y67" s="49"/>
      <c r="Z67" s="66"/>
      <c r="AA67" s="61"/>
      <c r="AB67" s="54"/>
      <c r="AC67" s="56"/>
      <c r="AD67" s="57"/>
      <c r="AE67" s="56"/>
      <c r="AF67" s="57"/>
    </row>
    <row r="68" spans="1:32">
      <c r="A68" s="52"/>
      <c r="B68" s="47" t="str">
        <f>IF(A68="","",VLOOKUP(A68,LIST!$B$2:$C$23,2,FALSE))</f>
        <v/>
      </c>
      <c r="C68" s="70" t="s">
        <v>164</v>
      </c>
      <c r="D68" s="52"/>
      <c r="E68" s="15"/>
      <c r="F68" s="54"/>
      <c r="G68" s="54"/>
      <c r="H68" s="54" t="str">
        <f t="shared" si="2"/>
        <v/>
      </c>
      <c r="I68" s="55" t="str">
        <f t="shared" si="10"/>
        <v/>
      </c>
      <c r="J68" s="54"/>
      <c r="K68" s="54"/>
      <c r="L68" s="54" t="str">
        <f t="shared" si="4"/>
        <v>　</v>
      </c>
      <c r="M68" s="56"/>
      <c r="N68" s="57"/>
      <c r="O68" s="15" t="str">
        <f t="shared" ca="1" si="5"/>
        <v/>
      </c>
      <c r="P68" s="15" t="str">
        <f t="shared" si="6"/>
        <v/>
      </c>
      <c r="Q68" s="56"/>
      <c r="R68" s="56"/>
      <c r="S68" s="56"/>
      <c r="T68" s="57"/>
      <c r="U68" s="57"/>
      <c r="V68" s="48" t="str">
        <f t="shared" si="7"/>
        <v/>
      </c>
      <c r="W68" s="30" t="str">
        <f t="shared" si="8"/>
        <v/>
      </c>
      <c r="X68" s="30" t="str">
        <f t="shared" ca="1" si="9"/>
        <v/>
      </c>
      <c r="Y68" s="49"/>
      <c r="Z68" s="66"/>
      <c r="AA68" s="61"/>
      <c r="AB68" s="54"/>
      <c r="AC68" s="56"/>
      <c r="AD68" s="57"/>
      <c r="AE68" s="56"/>
      <c r="AF68" s="57"/>
    </row>
    <row r="69" spans="1:32">
      <c r="A69" s="52"/>
      <c r="B69" s="47" t="str">
        <f>IF(A69="","",VLOOKUP(A69,LIST!$B$2:$C$23,2,FALSE))</f>
        <v/>
      </c>
      <c r="C69" s="70" t="s">
        <v>154</v>
      </c>
      <c r="D69" s="52"/>
      <c r="E69" s="15"/>
      <c r="F69" s="54"/>
      <c r="G69" s="54"/>
      <c r="H69" s="54" t="str">
        <f t="shared" si="2"/>
        <v/>
      </c>
      <c r="I69" s="55" t="str">
        <f t="shared" si="10"/>
        <v/>
      </c>
      <c r="J69" s="54"/>
      <c r="K69" s="54"/>
      <c r="L69" s="54" t="str">
        <f t="shared" si="4"/>
        <v>　</v>
      </c>
      <c r="M69" s="56"/>
      <c r="N69" s="57"/>
      <c r="O69" s="15" t="str">
        <f t="shared" ca="1" si="5"/>
        <v/>
      </c>
      <c r="P69" s="15" t="str">
        <f t="shared" si="6"/>
        <v/>
      </c>
      <c r="Q69" s="56"/>
      <c r="R69" s="56"/>
      <c r="S69" s="56"/>
      <c r="T69" s="57"/>
      <c r="U69" s="57"/>
      <c r="V69" s="48" t="str">
        <f t="shared" si="7"/>
        <v/>
      </c>
      <c r="W69" s="30" t="str">
        <f t="shared" si="8"/>
        <v/>
      </c>
      <c r="X69" s="30" t="str">
        <f t="shared" ca="1" si="9"/>
        <v/>
      </c>
      <c r="Y69" s="49"/>
      <c r="Z69" s="66"/>
      <c r="AA69" s="61"/>
      <c r="AB69" s="54"/>
      <c r="AC69" s="56"/>
      <c r="AD69" s="57"/>
      <c r="AE69" s="56"/>
      <c r="AF69" s="57"/>
    </row>
    <row r="70" spans="1:32">
      <c r="A70" s="52"/>
      <c r="B70" s="47" t="str">
        <f>IF(A70="","",VLOOKUP(A70,LIST!$B$2:$C$23,2,FALSE))</f>
        <v/>
      </c>
      <c r="C70" s="70" t="s">
        <v>129</v>
      </c>
      <c r="D70" s="52"/>
      <c r="E70" s="15"/>
      <c r="F70" s="54"/>
      <c r="G70" s="54"/>
      <c r="H70" s="54" t="str">
        <f t="shared" si="2"/>
        <v/>
      </c>
      <c r="I70" s="55" t="str">
        <f t="shared" si="10"/>
        <v/>
      </c>
      <c r="J70" s="54"/>
      <c r="K70" s="54"/>
      <c r="L70" s="54" t="str">
        <f t="shared" si="4"/>
        <v>　</v>
      </c>
      <c r="M70" s="56"/>
      <c r="N70" s="57"/>
      <c r="O70" s="15" t="str">
        <f t="shared" ca="1" si="5"/>
        <v/>
      </c>
      <c r="P70" s="15" t="str">
        <f t="shared" si="6"/>
        <v/>
      </c>
      <c r="Q70" s="56"/>
      <c r="R70" s="56"/>
      <c r="S70" s="56"/>
      <c r="T70" s="57"/>
      <c r="U70" s="57"/>
      <c r="V70" s="48" t="str">
        <f t="shared" si="7"/>
        <v/>
      </c>
      <c r="W70" s="30" t="str">
        <f t="shared" si="8"/>
        <v/>
      </c>
      <c r="X70" s="30" t="str">
        <f t="shared" ca="1" si="9"/>
        <v/>
      </c>
      <c r="Y70" s="49"/>
      <c r="Z70" s="66"/>
      <c r="AA70" s="61"/>
      <c r="AB70" s="54"/>
      <c r="AC70" s="56"/>
      <c r="AD70" s="57"/>
      <c r="AE70" s="56"/>
      <c r="AF70" s="57"/>
    </row>
    <row r="71" spans="1:32">
      <c r="A71" s="52"/>
      <c r="B71" s="47" t="str">
        <f>IF(A71="","",VLOOKUP(A71,LIST!$B$2:$C$23,2,FALSE))</f>
        <v/>
      </c>
      <c r="C71" s="70" t="s">
        <v>165</v>
      </c>
      <c r="D71" s="52"/>
      <c r="E71" s="15"/>
      <c r="F71" s="54"/>
      <c r="G71" s="54"/>
      <c r="H71" s="54" t="str">
        <f t="shared" si="2"/>
        <v/>
      </c>
      <c r="I71" s="55" t="str">
        <f t="shared" si="10"/>
        <v/>
      </c>
      <c r="J71" s="54"/>
      <c r="K71" s="54"/>
      <c r="L71" s="54" t="str">
        <f t="shared" si="4"/>
        <v>　</v>
      </c>
      <c r="M71" s="56"/>
      <c r="N71" s="57"/>
      <c r="O71" s="15" t="str">
        <f t="shared" ca="1" si="5"/>
        <v/>
      </c>
      <c r="P71" s="15" t="str">
        <f t="shared" si="6"/>
        <v/>
      </c>
      <c r="Q71" s="56"/>
      <c r="R71" s="56"/>
      <c r="S71" s="56"/>
      <c r="T71" s="57"/>
      <c r="U71" s="57"/>
      <c r="V71" s="48" t="str">
        <f t="shared" si="7"/>
        <v/>
      </c>
      <c r="W71" s="30" t="str">
        <f t="shared" si="8"/>
        <v/>
      </c>
      <c r="X71" s="30" t="str">
        <f t="shared" ca="1" si="9"/>
        <v/>
      </c>
      <c r="Y71" s="49"/>
      <c r="Z71" s="66"/>
      <c r="AA71" s="61"/>
      <c r="AB71" s="54"/>
      <c r="AC71" s="56"/>
      <c r="AD71" s="57"/>
      <c r="AE71" s="56"/>
      <c r="AF71" s="57"/>
    </row>
    <row r="72" spans="1:32">
      <c r="A72" s="52"/>
      <c r="B72" s="47" t="str">
        <f>IF(A72="","",VLOOKUP(A72,LIST!$B$2:$C$23,2,FALSE))</f>
        <v/>
      </c>
      <c r="C72" s="70" t="s">
        <v>130</v>
      </c>
      <c r="D72" s="52"/>
      <c r="E72" s="15"/>
      <c r="F72" s="54"/>
      <c r="G72" s="54"/>
      <c r="H72" s="54" t="str">
        <f t="shared" si="2"/>
        <v/>
      </c>
      <c r="I72" s="55" t="str">
        <f t="shared" si="10"/>
        <v/>
      </c>
      <c r="J72" s="54"/>
      <c r="K72" s="54"/>
      <c r="L72" s="54" t="str">
        <f t="shared" si="4"/>
        <v>　</v>
      </c>
      <c r="M72" s="56"/>
      <c r="N72" s="57"/>
      <c r="O72" s="15" t="str">
        <f t="shared" ca="1" si="5"/>
        <v/>
      </c>
      <c r="P72" s="15" t="str">
        <f t="shared" si="6"/>
        <v/>
      </c>
      <c r="Q72" s="56"/>
      <c r="R72" s="56"/>
      <c r="S72" s="56"/>
      <c r="T72" s="57"/>
      <c r="U72" s="57"/>
      <c r="V72" s="48" t="str">
        <f t="shared" si="7"/>
        <v/>
      </c>
      <c r="W72" s="30" t="str">
        <f t="shared" si="8"/>
        <v/>
      </c>
      <c r="X72" s="30" t="str">
        <f t="shared" ca="1" si="9"/>
        <v/>
      </c>
      <c r="Y72" s="49"/>
      <c r="Z72" s="66"/>
      <c r="AA72" s="61"/>
      <c r="AB72" s="54"/>
      <c r="AC72" s="56"/>
      <c r="AD72" s="57"/>
      <c r="AE72" s="56"/>
      <c r="AF72" s="57"/>
    </row>
    <row r="73" spans="1:32">
      <c r="A73" s="52"/>
      <c r="B73" s="47" t="str">
        <f>IF(A73="","",VLOOKUP(A73,LIST!$B$2:$C$23,2,FALSE))</f>
        <v/>
      </c>
      <c r="C73" s="70" t="s">
        <v>136</v>
      </c>
      <c r="D73" s="52"/>
      <c r="E73" s="15"/>
      <c r="F73" s="54"/>
      <c r="G73" s="54"/>
      <c r="H73" s="54" t="str">
        <f t="shared" si="2"/>
        <v/>
      </c>
      <c r="I73" s="55" t="str">
        <f t="shared" si="10"/>
        <v/>
      </c>
      <c r="J73" s="54"/>
      <c r="K73" s="54"/>
      <c r="L73" s="54" t="str">
        <f t="shared" si="4"/>
        <v>　</v>
      </c>
      <c r="M73" s="56"/>
      <c r="N73" s="57"/>
      <c r="O73" s="15" t="str">
        <f t="shared" ca="1" si="5"/>
        <v/>
      </c>
      <c r="P73" s="15" t="str">
        <f t="shared" si="6"/>
        <v/>
      </c>
      <c r="Q73" s="56"/>
      <c r="R73" s="56"/>
      <c r="S73" s="56"/>
      <c r="T73" s="57"/>
      <c r="U73" s="57"/>
      <c r="V73" s="48" t="str">
        <f t="shared" si="7"/>
        <v/>
      </c>
      <c r="W73" s="30" t="str">
        <f t="shared" si="8"/>
        <v/>
      </c>
      <c r="X73" s="30" t="str">
        <f t="shared" ca="1" si="9"/>
        <v/>
      </c>
      <c r="Y73" s="49"/>
      <c r="Z73" s="66"/>
      <c r="AA73" s="61"/>
      <c r="AB73" s="54"/>
      <c r="AC73" s="56"/>
      <c r="AD73" s="57"/>
      <c r="AE73" s="56"/>
      <c r="AF73" s="57"/>
    </row>
    <row r="74" spans="1:32">
      <c r="A74" s="52"/>
      <c r="B74" s="47" t="str">
        <f>IF(A74="","",VLOOKUP(A74,LIST!$B$2:$C$23,2,FALSE))</f>
        <v/>
      </c>
      <c r="C74" s="70" t="s">
        <v>166</v>
      </c>
      <c r="D74" s="52"/>
      <c r="E74" s="15"/>
      <c r="F74" s="54"/>
      <c r="G74" s="54"/>
      <c r="H74" s="54" t="str">
        <f t="shared" si="2"/>
        <v/>
      </c>
      <c r="I74" s="55" t="str">
        <f t="shared" ref="I74:I105" si="11">IF(H74="","",IF(COUNTIF(H:H,H74)&gt;1,"重複",""))</f>
        <v/>
      </c>
      <c r="J74" s="54"/>
      <c r="K74" s="54"/>
      <c r="L74" s="54" t="str">
        <f t="shared" si="4"/>
        <v>　</v>
      </c>
      <c r="M74" s="56"/>
      <c r="N74" s="57"/>
      <c r="O74" s="15" t="str">
        <f t="shared" ca="1" si="5"/>
        <v/>
      </c>
      <c r="P74" s="15" t="str">
        <f t="shared" si="6"/>
        <v/>
      </c>
      <c r="Q74" s="56"/>
      <c r="R74" s="56"/>
      <c r="S74" s="56"/>
      <c r="T74" s="57"/>
      <c r="U74" s="57"/>
      <c r="V74" s="48" t="str">
        <f t="shared" si="7"/>
        <v/>
      </c>
      <c r="W74" s="30" t="str">
        <f t="shared" si="8"/>
        <v/>
      </c>
      <c r="X74" s="30" t="str">
        <f t="shared" ca="1" si="9"/>
        <v/>
      </c>
      <c r="Y74" s="49"/>
      <c r="Z74" s="66"/>
      <c r="AA74" s="61"/>
      <c r="AB74" s="54"/>
      <c r="AC74" s="56"/>
      <c r="AD74" s="57"/>
      <c r="AE74" s="56"/>
      <c r="AF74" s="57"/>
    </row>
    <row r="75" spans="1:32">
      <c r="A75" s="52"/>
      <c r="B75" s="47" t="str">
        <f>IF(A75="","",VLOOKUP(A75,LIST!$B$2:$C$23,2,FALSE))</f>
        <v/>
      </c>
      <c r="C75" s="70" t="s">
        <v>167</v>
      </c>
      <c r="D75" s="52"/>
      <c r="E75" s="15"/>
      <c r="F75" s="54"/>
      <c r="G75" s="54"/>
      <c r="H75" s="54" t="str">
        <f t="shared" si="2"/>
        <v/>
      </c>
      <c r="I75" s="55" t="str">
        <f t="shared" si="11"/>
        <v/>
      </c>
      <c r="J75" s="54"/>
      <c r="K75" s="54"/>
      <c r="L75" s="54" t="str">
        <f t="shared" si="4"/>
        <v>　</v>
      </c>
      <c r="M75" s="56"/>
      <c r="N75" s="57"/>
      <c r="O75" s="15" t="str">
        <f t="shared" ca="1" si="5"/>
        <v/>
      </c>
      <c r="P75" s="15" t="str">
        <f t="shared" si="6"/>
        <v/>
      </c>
      <c r="Q75" s="56"/>
      <c r="R75" s="56"/>
      <c r="S75" s="56"/>
      <c r="T75" s="57"/>
      <c r="U75" s="57"/>
      <c r="V75" s="48" t="str">
        <f t="shared" si="7"/>
        <v/>
      </c>
      <c r="W75" s="30" t="str">
        <f t="shared" si="8"/>
        <v/>
      </c>
      <c r="X75" s="30" t="str">
        <f t="shared" ca="1" si="9"/>
        <v/>
      </c>
      <c r="Y75" s="49"/>
      <c r="Z75" s="66"/>
      <c r="AA75" s="61"/>
      <c r="AB75" s="54"/>
      <c r="AC75" s="56"/>
      <c r="AD75" s="57"/>
      <c r="AE75" s="56"/>
      <c r="AF75" s="57"/>
    </row>
    <row r="76" spans="1:32">
      <c r="A76" s="52"/>
      <c r="B76" s="47" t="str">
        <f>IF(A76="","",VLOOKUP(A76,LIST!$B$2:$C$23,2,FALSE))</f>
        <v/>
      </c>
      <c r="C76" s="70"/>
      <c r="D76" s="52"/>
      <c r="E76" s="15"/>
      <c r="F76" s="54"/>
      <c r="G76" s="54"/>
      <c r="H76" s="54" t="str">
        <f t="shared" si="2"/>
        <v/>
      </c>
      <c r="I76" s="55" t="str">
        <f t="shared" si="11"/>
        <v/>
      </c>
      <c r="J76" s="54"/>
      <c r="K76" s="54"/>
      <c r="L76" s="54" t="str">
        <f t="shared" si="4"/>
        <v>　</v>
      </c>
      <c r="M76" s="56"/>
      <c r="N76" s="57"/>
      <c r="O76" s="15" t="str">
        <f t="shared" ca="1" si="5"/>
        <v/>
      </c>
      <c r="P76" s="15" t="str">
        <f t="shared" si="6"/>
        <v/>
      </c>
      <c r="Q76" s="56"/>
      <c r="R76" s="56"/>
      <c r="S76" s="56"/>
      <c r="T76" s="57"/>
      <c r="U76" s="57"/>
      <c r="V76" s="48" t="str">
        <f t="shared" si="7"/>
        <v/>
      </c>
      <c r="W76" s="30" t="str">
        <f t="shared" si="8"/>
        <v/>
      </c>
      <c r="X76" s="30" t="str">
        <f t="shared" ca="1" si="9"/>
        <v/>
      </c>
      <c r="Y76" s="49"/>
      <c r="Z76" s="66"/>
      <c r="AA76" s="61"/>
      <c r="AB76" s="54"/>
      <c r="AC76" s="56"/>
      <c r="AD76" s="57"/>
      <c r="AE76" s="56"/>
      <c r="AF76" s="57"/>
    </row>
    <row r="77" spans="1:32">
      <c r="A77" s="52"/>
      <c r="B77" s="47" t="str">
        <f>IF(A77="","",VLOOKUP(A77,LIST!$B$2:$C$23,2,FALSE))</f>
        <v/>
      </c>
      <c r="C77" s="70" t="s">
        <v>142</v>
      </c>
      <c r="D77" s="52"/>
      <c r="E77" s="15"/>
      <c r="F77" s="54"/>
      <c r="G77" s="54"/>
      <c r="H77" s="54" t="str">
        <f t="shared" ref="H77:H113" si="12">IF(F77="","",CONCATENATE(TRIM(F77),"　",TRIM(G77)))</f>
        <v/>
      </c>
      <c r="I77" s="55" t="str">
        <f t="shared" si="11"/>
        <v/>
      </c>
      <c r="J77" s="54"/>
      <c r="K77" s="54"/>
      <c r="L77" s="54" t="str">
        <f t="shared" ref="L77:L113" si="13">SUBSTITUTE(SUBSTITUTE(SUBSTITUTE(SUBSTITUTE(SUBSTITUTE(SUBSTITUTE(SUBSTITUTE(SUBSTITUTE(SUBSTITUTE(DBCS(CONCATENATE(TRIM(J77),"　",TRIM(K77))),"ァ","ア"),"ィ","イ"),"ゥ","ウ"),"ェ","エ"),"ォ","オ"),"ャ","ヤ"),"ュ","ユ"),"ョ","ヨ"),"ッ","ツ")</f>
        <v>　</v>
      </c>
      <c r="M77" s="56"/>
      <c r="N77" s="57"/>
      <c r="O77" s="15" t="str">
        <f t="shared" ref="O77:O113" ca="1" si="14">IF(N77="","",DATEDIF(N77,TODAY(),"Y"))</f>
        <v/>
      </c>
      <c r="P77" s="15" t="str">
        <f t="shared" ref="P77:P113" si="15">IF(N77="","",DATEDIF(N77,$A$1 &amp; "/04/02","Y"))</f>
        <v/>
      </c>
      <c r="Q77" s="56"/>
      <c r="R77" s="56"/>
      <c r="S77" s="56"/>
      <c r="T77" s="57"/>
      <c r="U77" s="57"/>
      <c r="V77" s="48" t="str">
        <f t="shared" si="7"/>
        <v/>
      </c>
      <c r="W77" s="30" t="str">
        <f t="shared" si="8"/>
        <v/>
      </c>
      <c r="X77" s="30" t="str">
        <f t="shared" ca="1" si="9"/>
        <v/>
      </c>
      <c r="Y77" s="49"/>
      <c r="Z77" s="66"/>
      <c r="AA77" s="61"/>
      <c r="AB77" s="54"/>
      <c r="AC77" s="56"/>
      <c r="AD77" s="57"/>
      <c r="AE77" s="56"/>
      <c r="AF77" s="57"/>
    </row>
    <row r="78" spans="1:32">
      <c r="A78" s="52"/>
      <c r="B78" s="47" t="str">
        <f>IF(A78="","",VLOOKUP(A78,LIST!$B$2:$C$23,2,FALSE))</f>
        <v/>
      </c>
      <c r="C78" s="70" t="s">
        <v>176</v>
      </c>
      <c r="D78" s="52"/>
      <c r="E78" s="15"/>
      <c r="F78" s="54"/>
      <c r="G78" s="54"/>
      <c r="H78" s="54" t="str">
        <f t="shared" si="12"/>
        <v/>
      </c>
      <c r="I78" s="55" t="str">
        <f t="shared" si="11"/>
        <v/>
      </c>
      <c r="J78" s="54"/>
      <c r="K78" s="54"/>
      <c r="L78" s="54" t="str">
        <f t="shared" si="13"/>
        <v>　</v>
      </c>
      <c r="M78" s="56"/>
      <c r="N78" s="57"/>
      <c r="O78" s="15" t="str">
        <f t="shared" ca="1" si="14"/>
        <v/>
      </c>
      <c r="P78" s="15" t="str">
        <f t="shared" si="15"/>
        <v/>
      </c>
      <c r="Q78" s="56"/>
      <c r="R78" s="56"/>
      <c r="S78" s="56"/>
      <c r="T78" s="57"/>
      <c r="U78" s="57"/>
      <c r="V78" s="48" t="str">
        <f t="shared" ref="V78:V113" si="16">IF(OR(R78="休　会",R78="退　会",T78=""),"",IF(OR(AND(N78&lt;&gt;"",P78&gt;=80),Q78="未就学",OR(AND(Q78="中学生",AA78="市川市"),AND(Q78="高校生",AA78="市川市"),AND(Q78="中学生",Z78="在学"),AND(Q78="高校生",Z78="在学"))),"免除",IF(OR(T78&lt;DATE($A$1,10,1),S78="復　会"),"年間","後期")))</f>
        <v/>
      </c>
      <c r="W78" s="30" t="str">
        <f t="shared" ref="W78:W113" si="17">IF(OR(F78="",S78="復　会",S78="学登録",S78="移　籍"),"",IF(OR(S78="新　規",E78=""),$N$3,""))</f>
        <v/>
      </c>
      <c r="X78" s="30" t="str">
        <f t="shared" ref="X78:X113" ca="1" si="18">IF(OR(V78=$O$7,AND(S78="移　籍",T78&lt;TODAY())),"",IF(AND(R78=$Q$2,V78=$O$5),$Q$3,IF(AND(R78=$Q$2,V78=$O$6),$Q$3/2,IF(R78=$R$2,$R$3,IF(AND(R78=$S$2,V78=$O$5),$S$3,IF(AND($S$2,V78=$O$6),$S$3/2,""))))))</f>
        <v/>
      </c>
      <c r="Y78" s="49"/>
      <c r="Z78" s="66"/>
      <c r="AA78" s="61"/>
      <c r="AB78" s="54"/>
      <c r="AC78" s="56"/>
      <c r="AD78" s="57"/>
      <c r="AE78" s="56"/>
      <c r="AF78" s="57"/>
    </row>
    <row r="79" spans="1:32">
      <c r="A79" s="52"/>
      <c r="B79" s="47" t="str">
        <f>IF(A79="","",VLOOKUP(A79,LIST!$B$2:$C$23,2,FALSE))</f>
        <v/>
      </c>
      <c r="C79" s="70" t="s">
        <v>173</v>
      </c>
      <c r="D79" s="52"/>
      <c r="E79" s="15"/>
      <c r="F79" s="54"/>
      <c r="G79" s="54"/>
      <c r="H79" s="54" t="str">
        <f t="shared" si="12"/>
        <v/>
      </c>
      <c r="I79" s="55" t="str">
        <f t="shared" si="11"/>
        <v/>
      </c>
      <c r="J79" s="54"/>
      <c r="K79" s="54"/>
      <c r="L79" s="54" t="str">
        <f t="shared" si="13"/>
        <v>　</v>
      </c>
      <c r="M79" s="56"/>
      <c r="N79" s="57"/>
      <c r="O79" s="15" t="str">
        <f t="shared" ca="1" si="14"/>
        <v/>
      </c>
      <c r="P79" s="15" t="str">
        <f t="shared" si="15"/>
        <v/>
      </c>
      <c r="Q79" s="56"/>
      <c r="R79" s="56"/>
      <c r="S79" s="56"/>
      <c r="T79" s="57"/>
      <c r="U79" s="57"/>
      <c r="V79" s="48" t="str">
        <f t="shared" si="16"/>
        <v/>
      </c>
      <c r="W79" s="30" t="str">
        <f t="shared" si="17"/>
        <v/>
      </c>
      <c r="X79" s="30" t="str">
        <f t="shared" ca="1" si="18"/>
        <v/>
      </c>
      <c r="Y79" s="49"/>
      <c r="Z79" s="66"/>
      <c r="AA79" s="61"/>
      <c r="AB79" s="54"/>
      <c r="AC79" s="56"/>
      <c r="AD79" s="57"/>
      <c r="AE79" s="56"/>
      <c r="AF79" s="57"/>
    </row>
    <row r="80" spans="1:32">
      <c r="A80" s="52"/>
      <c r="B80" s="47" t="str">
        <f>IF(A80="","",VLOOKUP(A80,LIST!$B$2:$C$23,2,FALSE))</f>
        <v/>
      </c>
      <c r="C80" s="70" t="s">
        <v>168</v>
      </c>
      <c r="D80" s="52"/>
      <c r="E80" s="15"/>
      <c r="F80" s="54"/>
      <c r="G80" s="54"/>
      <c r="H80" s="54" t="str">
        <f t="shared" si="12"/>
        <v/>
      </c>
      <c r="I80" s="55" t="str">
        <f t="shared" si="11"/>
        <v/>
      </c>
      <c r="J80" s="54"/>
      <c r="K80" s="54"/>
      <c r="L80" s="54" t="str">
        <f t="shared" si="13"/>
        <v>　</v>
      </c>
      <c r="M80" s="56"/>
      <c r="N80" s="57"/>
      <c r="O80" s="15" t="str">
        <f t="shared" ca="1" si="14"/>
        <v/>
      </c>
      <c r="P80" s="15" t="str">
        <f t="shared" si="15"/>
        <v/>
      </c>
      <c r="Q80" s="56"/>
      <c r="R80" s="56"/>
      <c r="S80" s="56"/>
      <c r="T80" s="57"/>
      <c r="U80" s="57"/>
      <c r="V80" s="48" t="str">
        <f t="shared" si="16"/>
        <v/>
      </c>
      <c r="W80" s="30" t="str">
        <f t="shared" si="17"/>
        <v/>
      </c>
      <c r="X80" s="30" t="str">
        <f t="shared" ca="1" si="18"/>
        <v/>
      </c>
      <c r="Y80" s="49"/>
      <c r="Z80" s="66"/>
      <c r="AA80" s="61"/>
      <c r="AB80" s="54"/>
      <c r="AC80" s="56"/>
      <c r="AD80" s="57"/>
      <c r="AE80" s="56"/>
      <c r="AF80" s="57"/>
    </row>
    <row r="81" spans="1:32">
      <c r="A81" s="52"/>
      <c r="B81" s="47" t="str">
        <f>IF(A81="","",VLOOKUP(A81,LIST!$B$2:$C$23,2,FALSE))</f>
        <v/>
      </c>
      <c r="C81" s="70" t="s">
        <v>177</v>
      </c>
      <c r="D81" s="52"/>
      <c r="E81" s="15"/>
      <c r="F81" s="54"/>
      <c r="G81" s="54"/>
      <c r="H81" s="54" t="str">
        <f t="shared" si="12"/>
        <v/>
      </c>
      <c r="I81" s="55" t="str">
        <f t="shared" si="11"/>
        <v/>
      </c>
      <c r="J81" s="54"/>
      <c r="K81" s="54"/>
      <c r="L81" s="54" t="str">
        <f t="shared" si="13"/>
        <v>　</v>
      </c>
      <c r="M81" s="56"/>
      <c r="N81" s="57"/>
      <c r="O81" s="15" t="str">
        <f t="shared" ca="1" si="14"/>
        <v/>
      </c>
      <c r="P81" s="15" t="str">
        <f t="shared" si="15"/>
        <v/>
      </c>
      <c r="Q81" s="56"/>
      <c r="R81" s="56"/>
      <c r="S81" s="56"/>
      <c r="T81" s="57"/>
      <c r="U81" s="57"/>
      <c r="V81" s="48" t="str">
        <f t="shared" si="16"/>
        <v/>
      </c>
      <c r="W81" s="30" t="str">
        <f t="shared" si="17"/>
        <v/>
      </c>
      <c r="X81" s="30" t="str">
        <f t="shared" ca="1" si="18"/>
        <v/>
      </c>
      <c r="Y81" s="49"/>
      <c r="Z81" s="66"/>
      <c r="AA81" s="61"/>
      <c r="AB81" s="54"/>
      <c r="AC81" s="56"/>
      <c r="AD81" s="57"/>
      <c r="AE81" s="56"/>
      <c r="AF81" s="57"/>
    </row>
    <row r="82" spans="1:32">
      <c r="A82" s="52"/>
      <c r="B82" s="47" t="str">
        <f>IF(A82="","",VLOOKUP(A82,LIST!$B$2:$C$23,2,FALSE))</f>
        <v/>
      </c>
      <c r="C82" s="70" t="s">
        <v>169</v>
      </c>
      <c r="D82" s="52"/>
      <c r="E82" s="15"/>
      <c r="F82" s="54"/>
      <c r="G82" s="54"/>
      <c r="H82" s="54" t="str">
        <f t="shared" si="12"/>
        <v/>
      </c>
      <c r="I82" s="55" t="str">
        <f t="shared" si="11"/>
        <v/>
      </c>
      <c r="J82" s="54"/>
      <c r="K82" s="54"/>
      <c r="L82" s="54" t="str">
        <f t="shared" si="13"/>
        <v>　</v>
      </c>
      <c r="M82" s="56"/>
      <c r="N82" s="57"/>
      <c r="O82" s="15" t="str">
        <f t="shared" ca="1" si="14"/>
        <v/>
      </c>
      <c r="P82" s="15" t="str">
        <f t="shared" si="15"/>
        <v/>
      </c>
      <c r="Q82" s="56"/>
      <c r="R82" s="56"/>
      <c r="S82" s="56"/>
      <c r="T82" s="57"/>
      <c r="U82" s="57"/>
      <c r="V82" s="48" t="str">
        <f t="shared" si="16"/>
        <v/>
      </c>
      <c r="W82" s="30" t="str">
        <f t="shared" si="17"/>
        <v/>
      </c>
      <c r="X82" s="30" t="str">
        <f t="shared" ca="1" si="18"/>
        <v/>
      </c>
      <c r="Y82" s="49"/>
      <c r="Z82" s="66"/>
      <c r="AA82" s="61"/>
      <c r="AB82" s="54"/>
      <c r="AC82" s="56"/>
      <c r="AD82" s="57"/>
      <c r="AE82" s="56"/>
      <c r="AF82" s="57"/>
    </row>
    <row r="83" spans="1:32">
      <c r="A83" s="52"/>
      <c r="B83" s="47" t="str">
        <f>IF(A83="","",VLOOKUP(A83,LIST!$B$2:$C$23,2,FALSE))</f>
        <v/>
      </c>
      <c r="C83" s="70" t="s">
        <v>141</v>
      </c>
      <c r="D83" s="52"/>
      <c r="E83" s="15"/>
      <c r="F83" s="54"/>
      <c r="G83" s="54"/>
      <c r="H83" s="54" t="str">
        <f t="shared" si="12"/>
        <v/>
      </c>
      <c r="I83" s="55" t="str">
        <f t="shared" si="11"/>
        <v/>
      </c>
      <c r="J83" s="54"/>
      <c r="K83" s="54"/>
      <c r="L83" s="54" t="str">
        <f t="shared" si="13"/>
        <v>　</v>
      </c>
      <c r="M83" s="56"/>
      <c r="N83" s="57"/>
      <c r="O83" s="15" t="str">
        <f t="shared" ca="1" si="14"/>
        <v/>
      </c>
      <c r="P83" s="15" t="str">
        <f t="shared" si="15"/>
        <v/>
      </c>
      <c r="Q83" s="56"/>
      <c r="R83" s="56"/>
      <c r="S83" s="56"/>
      <c r="T83" s="57"/>
      <c r="U83" s="57"/>
      <c r="V83" s="48" t="str">
        <f t="shared" si="16"/>
        <v/>
      </c>
      <c r="W83" s="30" t="str">
        <f t="shared" si="17"/>
        <v/>
      </c>
      <c r="X83" s="30" t="str">
        <f t="shared" ca="1" si="18"/>
        <v/>
      </c>
      <c r="Y83" s="49"/>
      <c r="Z83" s="66"/>
      <c r="AA83" s="61"/>
      <c r="AB83" s="54"/>
      <c r="AC83" s="56"/>
      <c r="AD83" s="57"/>
      <c r="AE83" s="56"/>
      <c r="AF83" s="57"/>
    </row>
    <row r="84" spans="1:32">
      <c r="A84" s="52"/>
      <c r="B84" s="47" t="str">
        <f>IF(A84="","",VLOOKUP(A84,LIST!$B$2:$C$23,2,FALSE))</f>
        <v/>
      </c>
      <c r="C84" s="70" t="s">
        <v>178</v>
      </c>
      <c r="D84" s="52"/>
      <c r="E84" s="15"/>
      <c r="F84" s="54"/>
      <c r="G84" s="54"/>
      <c r="H84" s="54" t="str">
        <f t="shared" si="12"/>
        <v/>
      </c>
      <c r="I84" s="55" t="str">
        <f t="shared" si="11"/>
        <v/>
      </c>
      <c r="J84" s="54"/>
      <c r="K84" s="54"/>
      <c r="L84" s="54" t="str">
        <f t="shared" si="13"/>
        <v>　</v>
      </c>
      <c r="M84" s="56"/>
      <c r="N84" s="57"/>
      <c r="O84" s="15" t="str">
        <f t="shared" ca="1" si="14"/>
        <v/>
      </c>
      <c r="P84" s="15" t="str">
        <f t="shared" si="15"/>
        <v/>
      </c>
      <c r="Q84" s="56"/>
      <c r="R84" s="56"/>
      <c r="S84" s="56"/>
      <c r="T84" s="57"/>
      <c r="U84" s="57"/>
      <c r="V84" s="48" t="str">
        <f t="shared" si="16"/>
        <v/>
      </c>
      <c r="W84" s="30" t="str">
        <f t="shared" si="17"/>
        <v/>
      </c>
      <c r="X84" s="30" t="str">
        <f t="shared" ca="1" si="18"/>
        <v/>
      </c>
      <c r="Y84" s="49"/>
      <c r="Z84" s="66"/>
      <c r="AA84" s="61"/>
      <c r="AB84" s="54"/>
      <c r="AC84" s="56"/>
      <c r="AD84" s="57"/>
      <c r="AE84" s="56"/>
      <c r="AF84" s="57"/>
    </row>
    <row r="85" spans="1:32">
      <c r="A85" s="52"/>
      <c r="B85" s="47" t="str">
        <f>IF(A85="","",VLOOKUP(A85,LIST!$B$2:$C$23,2,FALSE))</f>
        <v/>
      </c>
      <c r="C85" s="70" t="s">
        <v>174</v>
      </c>
      <c r="D85" s="52"/>
      <c r="E85" s="15"/>
      <c r="F85" s="54"/>
      <c r="G85" s="54"/>
      <c r="H85" s="54" t="str">
        <f t="shared" si="12"/>
        <v/>
      </c>
      <c r="I85" s="55" t="str">
        <f t="shared" si="11"/>
        <v/>
      </c>
      <c r="J85" s="54"/>
      <c r="K85" s="54"/>
      <c r="L85" s="54" t="str">
        <f t="shared" si="13"/>
        <v>　</v>
      </c>
      <c r="M85" s="56"/>
      <c r="N85" s="57"/>
      <c r="O85" s="15" t="str">
        <f t="shared" ca="1" si="14"/>
        <v/>
      </c>
      <c r="P85" s="15" t="str">
        <f t="shared" si="15"/>
        <v/>
      </c>
      <c r="Q85" s="56"/>
      <c r="R85" s="56"/>
      <c r="S85" s="56"/>
      <c r="T85" s="57"/>
      <c r="U85" s="57"/>
      <c r="V85" s="48" t="str">
        <f t="shared" si="16"/>
        <v/>
      </c>
      <c r="W85" s="30" t="str">
        <f t="shared" si="17"/>
        <v/>
      </c>
      <c r="X85" s="30" t="str">
        <f t="shared" ca="1" si="18"/>
        <v/>
      </c>
      <c r="Y85" s="49"/>
      <c r="Z85" s="66"/>
      <c r="AA85" s="61"/>
      <c r="AB85" s="54"/>
      <c r="AC85" s="56"/>
      <c r="AD85" s="57"/>
      <c r="AE85" s="56"/>
      <c r="AF85" s="57"/>
    </row>
    <row r="86" spans="1:32">
      <c r="A86" s="52"/>
      <c r="B86" s="47" t="str">
        <f>IF(A86="","",VLOOKUP(A86,LIST!$B$2:$C$23,2,FALSE))</f>
        <v/>
      </c>
      <c r="C86" s="70" t="s">
        <v>172</v>
      </c>
      <c r="D86" s="52"/>
      <c r="E86" s="15"/>
      <c r="F86" s="54"/>
      <c r="G86" s="54"/>
      <c r="H86" s="54" t="str">
        <f t="shared" si="12"/>
        <v/>
      </c>
      <c r="I86" s="55" t="str">
        <f t="shared" si="11"/>
        <v/>
      </c>
      <c r="J86" s="54"/>
      <c r="K86" s="54"/>
      <c r="L86" s="54" t="str">
        <f t="shared" si="13"/>
        <v>　</v>
      </c>
      <c r="M86" s="56"/>
      <c r="N86" s="57"/>
      <c r="O86" s="15" t="str">
        <f t="shared" ca="1" si="14"/>
        <v/>
      </c>
      <c r="P86" s="15" t="str">
        <f t="shared" si="15"/>
        <v/>
      </c>
      <c r="Q86" s="56"/>
      <c r="R86" s="56"/>
      <c r="S86" s="56"/>
      <c r="T86" s="57"/>
      <c r="U86" s="57"/>
      <c r="V86" s="48" t="str">
        <f t="shared" si="16"/>
        <v/>
      </c>
      <c r="W86" s="30" t="str">
        <f t="shared" si="17"/>
        <v/>
      </c>
      <c r="X86" s="30" t="str">
        <f t="shared" ca="1" si="18"/>
        <v/>
      </c>
      <c r="Y86" s="49"/>
      <c r="Z86" s="66"/>
      <c r="AA86" s="61"/>
      <c r="AB86" s="54"/>
      <c r="AC86" s="56"/>
      <c r="AD86" s="57"/>
      <c r="AE86" s="56"/>
      <c r="AF86" s="57"/>
    </row>
    <row r="87" spans="1:32">
      <c r="A87" s="52"/>
      <c r="B87" s="47" t="str">
        <f>IF(A87="","",VLOOKUP(A87,LIST!$B$2:$C$23,2,FALSE))</f>
        <v/>
      </c>
      <c r="C87" s="70" t="s">
        <v>170</v>
      </c>
      <c r="D87" s="52"/>
      <c r="E87" s="15"/>
      <c r="F87" s="54"/>
      <c r="G87" s="54"/>
      <c r="H87" s="54" t="str">
        <f t="shared" si="12"/>
        <v/>
      </c>
      <c r="I87" s="55" t="str">
        <f t="shared" si="11"/>
        <v/>
      </c>
      <c r="J87" s="54"/>
      <c r="K87" s="54"/>
      <c r="L87" s="54" t="str">
        <f t="shared" si="13"/>
        <v>　</v>
      </c>
      <c r="M87" s="56"/>
      <c r="N87" s="57"/>
      <c r="O87" s="15" t="str">
        <f t="shared" ca="1" si="14"/>
        <v/>
      </c>
      <c r="P87" s="15" t="str">
        <f t="shared" si="15"/>
        <v/>
      </c>
      <c r="Q87" s="56"/>
      <c r="R87" s="56"/>
      <c r="S87" s="56"/>
      <c r="T87" s="57"/>
      <c r="U87" s="57"/>
      <c r="V87" s="48" t="str">
        <f t="shared" si="16"/>
        <v/>
      </c>
      <c r="W87" s="30" t="str">
        <f t="shared" si="17"/>
        <v/>
      </c>
      <c r="X87" s="30" t="str">
        <f t="shared" ca="1" si="18"/>
        <v/>
      </c>
      <c r="Y87" s="49"/>
      <c r="Z87" s="66"/>
      <c r="AA87" s="61"/>
      <c r="AB87" s="54"/>
      <c r="AC87" s="56"/>
      <c r="AD87" s="57"/>
      <c r="AE87" s="56"/>
      <c r="AF87" s="57"/>
    </row>
    <row r="88" spans="1:32">
      <c r="A88" s="52"/>
      <c r="B88" s="47" t="str">
        <f>IF(A88="","",VLOOKUP(A88,LIST!$B$2:$C$23,2,FALSE))</f>
        <v/>
      </c>
      <c r="C88" s="70" t="s">
        <v>186</v>
      </c>
      <c r="D88" s="52"/>
      <c r="E88" s="15"/>
      <c r="F88" s="54"/>
      <c r="G88" s="54"/>
      <c r="H88" s="54" t="str">
        <f t="shared" si="12"/>
        <v/>
      </c>
      <c r="I88" s="55" t="str">
        <f t="shared" si="11"/>
        <v/>
      </c>
      <c r="J88" s="54"/>
      <c r="K88" s="54"/>
      <c r="L88" s="54" t="str">
        <f t="shared" si="13"/>
        <v>　</v>
      </c>
      <c r="M88" s="56"/>
      <c r="N88" s="57"/>
      <c r="O88" s="15" t="str">
        <f t="shared" ca="1" si="14"/>
        <v/>
      </c>
      <c r="P88" s="15" t="str">
        <f t="shared" si="15"/>
        <v/>
      </c>
      <c r="Q88" s="56"/>
      <c r="R88" s="56"/>
      <c r="S88" s="56"/>
      <c r="T88" s="57"/>
      <c r="U88" s="57"/>
      <c r="V88" s="48" t="str">
        <f t="shared" si="16"/>
        <v/>
      </c>
      <c r="W88" s="30" t="str">
        <f t="shared" si="17"/>
        <v/>
      </c>
      <c r="X88" s="30" t="str">
        <f t="shared" ca="1" si="18"/>
        <v/>
      </c>
      <c r="Y88" s="49"/>
      <c r="Z88" s="66"/>
      <c r="AA88" s="61"/>
      <c r="AB88" s="54"/>
      <c r="AC88" s="56"/>
      <c r="AD88" s="57"/>
      <c r="AE88" s="56"/>
      <c r="AF88" s="57"/>
    </row>
    <row r="89" spans="1:32">
      <c r="A89" s="52"/>
      <c r="B89" s="47" t="str">
        <f>IF(A89="","",VLOOKUP(A89,LIST!$B$2:$C$23,2,FALSE))</f>
        <v/>
      </c>
      <c r="C89" s="70" t="s">
        <v>171</v>
      </c>
      <c r="D89" s="52"/>
      <c r="E89" s="15"/>
      <c r="F89" s="54"/>
      <c r="G89" s="54"/>
      <c r="H89" s="54" t="str">
        <f t="shared" si="12"/>
        <v/>
      </c>
      <c r="I89" s="55" t="str">
        <f t="shared" si="11"/>
        <v/>
      </c>
      <c r="J89" s="54"/>
      <c r="K89" s="54"/>
      <c r="L89" s="54" t="str">
        <f t="shared" si="13"/>
        <v>　</v>
      </c>
      <c r="M89" s="56"/>
      <c r="N89" s="57"/>
      <c r="O89" s="15" t="str">
        <f t="shared" ca="1" si="14"/>
        <v/>
      </c>
      <c r="P89" s="15" t="str">
        <f t="shared" si="15"/>
        <v/>
      </c>
      <c r="Q89" s="56"/>
      <c r="R89" s="56"/>
      <c r="S89" s="56"/>
      <c r="T89" s="57"/>
      <c r="U89" s="57"/>
      <c r="V89" s="48" t="str">
        <f t="shared" si="16"/>
        <v/>
      </c>
      <c r="W89" s="30" t="str">
        <f t="shared" si="17"/>
        <v/>
      </c>
      <c r="X89" s="30" t="str">
        <f t="shared" ca="1" si="18"/>
        <v/>
      </c>
      <c r="Y89" s="49"/>
      <c r="Z89" s="66"/>
      <c r="AA89" s="61"/>
      <c r="AB89" s="54"/>
      <c r="AC89" s="56"/>
      <c r="AD89" s="57"/>
      <c r="AE89" s="56"/>
      <c r="AF89" s="57"/>
    </row>
    <row r="90" spans="1:32">
      <c r="A90" s="52"/>
      <c r="B90" s="47" t="str">
        <f>IF(A90="","",VLOOKUP(A90,LIST!$B$2:$C$23,2,FALSE))</f>
        <v/>
      </c>
      <c r="C90" s="70" t="s">
        <v>175</v>
      </c>
      <c r="D90" s="52"/>
      <c r="E90" s="15"/>
      <c r="F90" s="54"/>
      <c r="G90" s="54"/>
      <c r="H90" s="54" t="str">
        <f t="shared" si="12"/>
        <v/>
      </c>
      <c r="I90" s="55" t="str">
        <f t="shared" si="11"/>
        <v/>
      </c>
      <c r="J90" s="54"/>
      <c r="K90" s="54"/>
      <c r="L90" s="54" t="str">
        <f t="shared" si="13"/>
        <v>　</v>
      </c>
      <c r="M90" s="56"/>
      <c r="N90" s="57"/>
      <c r="O90" s="15" t="str">
        <f t="shared" ca="1" si="14"/>
        <v/>
      </c>
      <c r="P90" s="15" t="str">
        <f t="shared" si="15"/>
        <v/>
      </c>
      <c r="Q90" s="56"/>
      <c r="R90" s="56"/>
      <c r="S90" s="56"/>
      <c r="T90" s="57"/>
      <c r="U90" s="57"/>
      <c r="V90" s="48" t="str">
        <f t="shared" si="16"/>
        <v/>
      </c>
      <c r="W90" s="30" t="str">
        <f t="shared" si="17"/>
        <v/>
      </c>
      <c r="X90" s="30" t="str">
        <f t="shared" ca="1" si="18"/>
        <v/>
      </c>
      <c r="Y90" s="49"/>
      <c r="Z90" s="66"/>
      <c r="AA90" s="61"/>
      <c r="AB90" s="54"/>
      <c r="AC90" s="56"/>
      <c r="AD90" s="57"/>
      <c r="AE90" s="56"/>
      <c r="AF90" s="57"/>
    </row>
    <row r="91" spans="1:32">
      <c r="A91" s="52"/>
      <c r="B91" s="47" t="str">
        <f>IF(A91="","",VLOOKUP(A91,LIST!$B$2:$C$23,2,FALSE))</f>
        <v/>
      </c>
      <c r="C91" s="70" t="s">
        <v>184</v>
      </c>
      <c r="D91" s="52"/>
      <c r="E91" s="15"/>
      <c r="F91" s="54"/>
      <c r="G91" s="54"/>
      <c r="H91" s="54" t="str">
        <f t="shared" si="12"/>
        <v/>
      </c>
      <c r="I91" s="55" t="str">
        <f t="shared" si="11"/>
        <v/>
      </c>
      <c r="J91" s="54"/>
      <c r="K91" s="54"/>
      <c r="L91" s="54" t="str">
        <f t="shared" si="13"/>
        <v>　</v>
      </c>
      <c r="M91" s="56"/>
      <c r="N91" s="57"/>
      <c r="O91" s="15" t="str">
        <f t="shared" ca="1" si="14"/>
        <v/>
      </c>
      <c r="P91" s="15" t="str">
        <f t="shared" si="15"/>
        <v/>
      </c>
      <c r="Q91" s="56"/>
      <c r="R91" s="56"/>
      <c r="S91" s="56"/>
      <c r="T91" s="57"/>
      <c r="U91" s="57"/>
      <c r="V91" s="48" t="str">
        <f t="shared" si="16"/>
        <v/>
      </c>
      <c r="W91" s="30" t="str">
        <f t="shared" si="17"/>
        <v/>
      </c>
      <c r="X91" s="30" t="str">
        <f t="shared" ca="1" si="18"/>
        <v/>
      </c>
      <c r="Y91" s="49"/>
      <c r="Z91" s="66"/>
      <c r="AA91" s="61"/>
      <c r="AB91" s="54"/>
      <c r="AC91" s="56"/>
      <c r="AD91" s="57"/>
      <c r="AE91" s="56"/>
      <c r="AF91" s="57"/>
    </row>
    <row r="92" spans="1:32">
      <c r="A92" s="52"/>
      <c r="B92" s="47" t="str">
        <f>IF(A92="","",VLOOKUP(A92,LIST!$B$2:$C$23,2,FALSE))</f>
        <v/>
      </c>
      <c r="C92" s="70" t="s">
        <v>180</v>
      </c>
      <c r="D92" s="52"/>
      <c r="E92" s="15"/>
      <c r="F92" s="54"/>
      <c r="G92" s="54"/>
      <c r="H92" s="54" t="str">
        <f t="shared" si="12"/>
        <v/>
      </c>
      <c r="I92" s="55" t="str">
        <f t="shared" si="11"/>
        <v/>
      </c>
      <c r="J92" s="54"/>
      <c r="K92" s="54"/>
      <c r="L92" s="54" t="str">
        <f t="shared" si="13"/>
        <v>　</v>
      </c>
      <c r="M92" s="56"/>
      <c r="N92" s="57"/>
      <c r="O92" s="15" t="str">
        <f t="shared" ca="1" si="14"/>
        <v/>
      </c>
      <c r="P92" s="15" t="str">
        <f t="shared" si="15"/>
        <v/>
      </c>
      <c r="Q92" s="56"/>
      <c r="R92" s="56"/>
      <c r="S92" s="56"/>
      <c r="T92" s="57"/>
      <c r="U92" s="57"/>
      <c r="V92" s="48" t="str">
        <f t="shared" si="16"/>
        <v/>
      </c>
      <c r="W92" s="30" t="str">
        <f t="shared" si="17"/>
        <v/>
      </c>
      <c r="X92" s="30" t="str">
        <f t="shared" ca="1" si="18"/>
        <v/>
      </c>
      <c r="Y92" s="49"/>
      <c r="Z92" s="66"/>
      <c r="AA92" s="61"/>
      <c r="AB92" s="54"/>
      <c r="AC92" s="56"/>
      <c r="AD92" s="57"/>
      <c r="AE92" s="56"/>
      <c r="AF92" s="57"/>
    </row>
    <row r="93" spans="1:32">
      <c r="A93" s="52"/>
      <c r="B93" s="47" t="str">
        <f>IF(A93="","",VLOOKUP(A93,LIST!$B$2:$C$23,2,FALSE))</f>
        <v/>
      </c>
      <c r="C93" s="70" t="s">
        <v>182</v>
      </c>
      <c r="D93" s="52"/>
      <c r="E93" s="15"/>
      <c r="F93" s="54"/>
      <c r="G93" s="54"/>
      <c r="H93" s="54" t="str">
        <f t="shared" si="12"/>
        <v/>
      </c>
      <c r="I93" s="55" t="str">
        <f t="shared" si="11"/>
        <v/>
      </c>
      <c r="J93" s="54"/>
      <c r="K93" s="54"/>
      <c r="L93" s="54" t="str">
        <f t="shared" si="13"/>
        <v>　</v>
      </c>
      <c r="M93" s="56"/>
      <c r="N93" s="57"/>
      <c r="O93" s="15" t="str">
        <f t="shared" ca="1" si="14"/>
        <v/>
      </c>
      <c r="P93" s="15" t="str">
        <f t="shared" si="15"/>
        <v/>
      </c>
      <c r="Q93" s="56"/>
      <c r="R93" s="56"/>
      <c r="S93" s="56"/>
      <c r="T93" s="57"/>
      <c r="U93" s="57"/>
      <c r="V93" s="48" t="str">
        <f t="shared" si="16"/>
        <v/>
      </c>
      <c r="W93" s="30" t="str">
        <f t="shared" si="17"/>
        <v/>
      </c>
      <c r="X93" s="30" t="str">
        <f t="shared" ca="1" si="18"/>
        <v/>
      </c>
      <c r="Y93" s="49"/>
      <c r="Z93" s="66"/>
      <c r="AA93" s="61"/>
      <c r="AB93" s="54"/>
      <c r="AC93" s="56"/>
      <c r="AD93" s="57"/>
      <c r="AE93" s="56"/>
      <c r="AF93" s="57"/>
    </row>
    <row r="94" spans="1:32">
      <c r="A94" s="52"/>
      <c r="B94" s="47" t="str">
        <f>IF(A94="","",VLOOKUP(A94,LIST!$B$2:$C$23,2,FALSE))</f>
        <v/>
      </c>
      <c r="C94" s="70" t="s">
        <v>185</v>
      </c>
      <c r="D94" s="52"/>
      <c r="E94" s="15"/>
      <c r="F94" s="54"/>
      <c r="G94" s="54"/>
      <c r="H94" s="54" t="str">
        <f t="shared" si="12"/>
        <v/>
      </c>
      <c r="I94" s="55" t="str">
        <f t="shared" si="11"/>
        <v/>
      </c>
      <c r="J94" s="54"/>
      <c r="K94" s="54"/>
      <c r="L94" s="54" t="str">
        <f t="shared" si="13"/>
        <v>　</v>
      </c>
      <c r="M94" s="56"/>
      <c r="N94" s="57"/>
      <c r="O94" s="15" t="str">
        <f t="shared" ca="1" si="14"/>
        <v/>
      </c>
      <c r="P94" s="15" t="str">
        <f t="shared" si="15"/>
        <v/>
      </c>
      <c r="Q94" s="56"/>
      <c r="R94" s="56"/>
      <c r="S94" s="56"/>
      <c r="T94" s="57"/>
      <c r="U94" s="57"/>
      <c r="V94" s="48" t="str">
        <f t="shared" si="16"/>
        <v/>
      </c>
      <c r="W94" s="30" t="str">
        <f t="shared" si="17"/>
        <v/>
      </c>
      <c r="X94" s="30" t="str">
        <f t="shared" ca="1" si="18"/>
        <v/>
      </c>
      <c r="Y94" s="49"/>
      <c r="Z94" s="66"/>
      <c r="AA94" s="61"/>
      <c r="AB94" s="54"/>
      <c r="AC94" s="56"/>
      <c r="AD94" s="57"/>
      <c r="AE94" s="56"/>
      <c r="AF94" s="57"/>
    </row>
    <row r="95" spans="1:32">
      <c r="A95" s="52"/>
      <c r="B95" s="47" t="str">
        <f>IF(A95="","",VLOOKUP(A95,LIST!$B$2:$C$23,2,FALSE))</f>
        <v/>
      </c>
      <c r="C95" s="70" t="s">
        <v>179</v>
      </c>
      <c r="D95" s="52"/>
      <c r="E95" s="15"/>
      <c r="F95" s="54"/>
      <c r="G95" s="54"/>
      <c r="H95" s="54" t="str">
        <f t="shared" si="12"/>
        <v/>
      </c>
      <c r="I95" s="55" t="str">
        <f t="shared" si="11"/>
        <v/>
      </c>
      <c r="J95" s="54"/>
      <c r="K95" s="54"/>
      <c r="L95" s="54" t="str">
        <f t="shared" si="13"/>
        <v>　</v>
      </c>
      <c r="M95" s="56"/>
      <c r="N95" s="57"/>
      <c r="O95" s="15" t="str">
        <f t="shared" ca="1" si="14"/>
        <v/>
      </c>
      <c r="P95" s="15" t="str">
        <f t="shared" si="15"/>
        <v/>
      </c>
      <c r="Q95" s="56"/>
      <c r="R95" s="56"/>
      <c r="S95" s="56"/>
      <c r="T95" s="57"/>
      <c r="U95" s="57"/>
      <c r="V95" s="48" t="str">
        <f t="shared" si="16"/>
        <v/>
      </c>
      <c r="W95" s="30" t="str">
        <f t="shared" si="17"/>
        <v/>
      </c>
      <c r="X95" s="30" t="str">
        <f t="shared" ca="1" si="18"/>
        <v/>
      </c>
      <c r="Y95" s="49"/>
      <c r="Z95" s="66"/>
      <c r="AA95" s="61"/>
      <c r="AB95" s="54"/>
      <c r="AC95" s="56"/>
      <c r="AD95" s="57"/>
      <c r="AE95" s="56"/>
      <c r="AF95" s="57"/>
    </row>
    <row r="96" spans="1:32">
      <c r="A96" s="52"/>
      <c r="B96" s="47" t="str">
        <f>IF(A96="","",VLOOKUP(A96,LIST!$B$2:$C$23,2,FALSE))</f>
        <v/>
      </c>
      <c r="C96" s="70" t="s">
        <v>188</v>
      </c>
      <c r="D96" s="52"/>
      <c r="E96" s="15"/>
      <c r="F96" s="54"/>
      <c r="G96" s="54"/>
      <c r="H96" s="54" t="str">
        <f t="shared" si="12"/>
        <v/>
      </c>
      <c r="I96" s="55" t="str">
        <f t="shared" si="11"/>
        <v/>
      </c>
      <c r="J96" s="54"/>
      <c r="K96" s="54"/>
      <c r="L96" s="54" t="str">
        <f t="shared" si="13"/>
        <v>　</v>
      </c>
      <c r="M96" s="56"/>
      <c r="N96" s="57"/>
      <c r="O96" s="15" t="str">
        <f t="shared" ca="1" si="14"/>
        <v/>
      </c>
      <c r="P96" s="15" t="str">
        <f t="shared" si="15"/>
        <v/>
      </c>
      <c r="Q96" s="56"/>
      <c r="R96" s="56"/>
      <c r="S96" s="56"/>
      <c r="T96" s="57"/>
      <c r="U96" s="57"/>
      <c r="V96" s="48" t="str">
        <f t="shared" si="16"/>
        <v/>
      </c>
      <c r="W96" s="30" t="str">
        <f t="shared" si="17"/>
        <v/>
      </c>
      <c r="X96" s="30" t="str">
        <f t="shared" ca="1" si="18"/>
        <v/>
      </c>
      <c r="Y96" s="49"/>
      <c r="Z96" s="66"/>
      <c r="AA96" s="61"/>
      <c r="AB96" s="54"/>
      <c r="AC96" s="56"/>
      <c r="AD96" s="57"/>
      <c r="AE96" s="56"/>
      <c r="AF96" s="57"/>
    </row>
    <row r="97" spans="1:32">
      <c r="A97" s="52"/>
      <c r="B97" s="47" t="str">
        <f>IF(A97="","",VLOOKUP(A97,LIST!$B$2:$C$23,2,FALSE))</f>
        <v/>
      </c>
      <c r="C97" s="70" t="s">
        <v>195</v>
      </c>
      <c r="D97" s="52"/>
      <c r="E97" s="15"/>
      <c r="F97" s="54"/>
      <c r="G97" s="54"/>
      <c r="H97" s="54" t="str">
        <f t="shared" si="12"/>
        <v/>
      </c>
      <c r="I97" s="55" t="str">
        <f t="shared" si="11"/>
        <v/>
      </c>
      <c r="J97" s="54"/>
      <c r="K97" s="54"/>
      <c r="L97" s="54" t="str">
        <f t="shared" si="13"/>
        <v>　</v>
      </c>
      <c r="M97" s="56"/>
      <c r="N97" s="57"/>
      <c r="O97" s="15" t="str">
        <f t="shared" ca="1" si="14"/>
        <v/>
      </c>
      <c r="P97" s="15" t="str">
        <f t="shared" si="15"/>
        <v/>
      </c>
      <c r="Q97" s="56"/>
      <c r="R97" s="56"/>
      <c r="S97" s="56"/>
      <c r="T97" s="57"/>
      <c r="U97" s="57"/>
      <c r="V97" s="48" t="str">
        <f t="shared" si="16"/>
        <v/>
      </c>
      <c r="W97" s="30" t="str">
        <f t="shared" si="17"/>
        <v/>
      </c>
      <c r="X97" s="30" t="str">
        <f t="shared" ca="1" si="18"/>
        <v/>
      </c>
      <c r="Y97" s="49"/>
      <c r="Z97" s="66"/>
      <c r="AA97" s="61"/>
      <c r="AB97" s="54"/>
      <c r="AC97" s="56"/>
      <c r="AD97" s="57"/>
      <c r="AE97" s="56"/>
      <c r="AF97" s="57"/>
    </row>
    <row r="98" spans="1:32">
      <c r="A98" s="52"/>
      <c r="B98" s="47" t="str">
        <f>IF(A98="","",VLOOKUP(A98,LIST!$B$2:$C$23,2,FALSE))</f>
        <v/>
      </c>
      <c r="C98" s="70" t="s">
        <v>181</v>
      </c>
      <c r="D98" s="52"/>
      <c r="E98" s="15"/>
      <c r="F98" s="54"/>
      <c r="G98" s="54"/>
      <c r="H98" s="54" t="str">
        <f t="shared" si="12"/>
        <v/>
      </c>
      <c r="I98" s="55" t="str">
        <f t="shared" si="11"/>
        <v/>
      </c>
      <c r="J98" s="54"/>
      <c r="K98" s="54"/>
      <c r="L98" s="54" t="str">
        <f t="shared" si="13"/>
        <v>　</v>
      </c>
      <c r="M98" s="56"/>
      <c r="N98" s="57"/>
      <c r="O98" s="15" t="str">
        <f t="shared" ca="1" si="14"/>
        <v/>
      </c>
      <c r="P98" s="15" t="str">
        <f t="shared" si="15"/>
        <v/>
      </c>
      <c r="Q98" s="56"/>
      <c r="R98" s="56"/>
      <c r="S98" s="56"/>
      <c r="T98" s="57"/>
      <c r="U98" s="57"/>
      <c r="V98" s="48" t="str">
        <f t="shared" si="16"/>
        <v/>
      </c>
      <c r="W98" s="30" t="str">
        <f t="shared" si="17"/>
        <v/>
      </c>
      <c r="X98" s="30" t="str">
        <f t="shared" ca="1" si="18"/>
        <v/>
      </c>
      <c r="Y98" s="49"/>
      <c r="Z98" s="66"/>
      <c r="AA98" s="61"/>
      <c r="AB98" s="54"/>
      <c r="AC98" s="56"/>
      <c r="AD98" s="57"/>
      <c r="AE98" s="56"/>
      <c r="AF98" s="57"/>
    </row>
    <row r="99" spans="1:32">
      <c r="A99" s="52"/>
      <c r="B99" s="47" t="str">
        <f>IF(A99="","",VLOOKUP(A99,LIST!$B$2:$C$23,2,FALSE))</f>
        <v/>
      </c>
      <c r="C99" s="70" t="s">
        <v>189</v>
      </c>
      <c r="D99" s="52"/>
      <c r="E99" s="15"/>
      <c r="F99" s="54"/>
      <c r="G99" s="54"/>
      <c r="H99" s="54" t="str">
        <f t="shared" si="12"/>
        <v/>
      </c>
      <c r="I99" s="55" t="str">
        <f t="shared" si="11"/>
        <v/>
      </c>
      <c r="J99" s="54"/>
      <c r="K99" s="54"/>
      <c r="L99" s="54" t="str">
        <f t="shared" si="13"/>
        <v>　</v>
      </c>
      <c r="M99" s="56"/>
      <c r="N99" s="57"/>
      <c r="O99" s="15" t="str">
        <f t="shared" ca="1" si="14"/>
        <v/>
      </c>
      <c r="P99" s="15" t="str">
        <f t="shared" si="15"/>
        <v/>
      </c>
      <c r="Q99" s="56"/>
      <c r="R99" s="56"/>
      <c r="S99" s="56"/>
      <c r="T99" s="57"/>
      <c r="U99" s="57"/>
      <c r="V99" s="48" t="str">
        <f t="shared" si="16"/>
        <v/>
      </c>
      <c r="W99" s="30" t="str">
        <f t="shared" si="17"/>
        <v/>
      </c>
      <c r="X99" s="30" t="str">
        <f t="shared" ca="1" si="18"/>
        <v/>
      </c>
      <c r="Y99" s="49"/>
      <c r="Z99" s="66"/>
      <c r="AA99" s="61"/>
      <c r="AB99" s="54"/>
      <c r="AC99" s="56"/>
      <c r="AD99" s="57"/>
      <c r="AE99" s="56"/>
      <c r="AF99" s="57"/>
    </row>
    <row r="100" spans="1:32">
      <c r="A100" s="52"/>
      <c r="B100" s="47" t="str">
        <f>IF(A100="","",VLOOKUP(A100,LIST!$B$2:$C$23,2,FALSE))</f>
        <v/>
      </c>
      <c r="C100" s="70" t="s">
        <v>193</v>
      </c>
      <c r="D100" s="52"/>
      <c r="E100" s="15"/>
      <c r="F100" s="54"/>
      <c r="G100" s="54"/>
      <c r="H100" s="54" t="str">
        <f t="shared" si="12"/>
        <v/>
      </c>
      <c r="I100" s="55" t="str">
        <f t="shared" si="11"/>
        <v/>
      </c>
      <c r="J100" s="54"/>
      <c r="K100" s="54"/>
      <c r="L100" s="54" t="str">
        <f t="shared" si="13"/>
        <v>　</v>
      </c>
      <c r="M100" s="56"/>
      <c r="N100" s="57"/>
      <c r="O100" s="15" t="str">
        <f t="shared" ca="1" si="14"/>
        <v/>
      </c>
      <c r="P100" s="15" t="str">
        <f t="shared" si="15"/>
        <v/>
      </c>
      <c r="Q100" s="56"/>
      <c r="R100" s="56"/>
      <c r="S100" s="56"/>
      <c r="T100" s="57"/>
      <c r="U100" s="57"/>
      <c r="V100" s="48" t="str">
        <f t="shared" si="16"/>
        <v/>
      </c>
      <c r="W100" s="30" t="str">
        <f t="shared" si="17"/>
        <v/>
      </c>
      <c r="X100" s="30" t="str">
        <f t="shared" ca="1" si="18"/>
        <v/>
      </c>
      <c r="Y100" s="49"/>
      <c r="Z100" s="66"/>
      <c r="AA100" s="61"/>
      <c r="AB100" s="54"/>
      <c r="AC100" s="56"/>
      <c r="AD100" s="57"/>
      <c r="AE100" s="56"/>
      <c r="AF100" s="57"/>
    </row>
    <row r="101" spans="1:32">
      <c r="A101" s="52"/>
      <c r="B101" s="47" t="str">
        <f>IF(A101="","",VLOOKUP(A101,LIST!$B$2:$C$23,2,FALSE))</f>
        <v/>
      </c>
      <c r="C101" s="70" t="s">
        <v>183</v>
      </c>
      <c r="D101" s="52"/>
      <c r="E101" s="15"/>
      <c r="F101" s="54"/>
      <c r="G101" s="54"/>
      <c r="H101" s="54" t="str">
        <f t="shared" si="12"/>
        <v/>
      </c>
      <c r="I101" s="55" t="str">
        <f t="shared" si="11"/>
        <v/>
      </c>
      <c r="J101" s="54"/>
      <c r="K101" s="54"/>
      <c r="L101" s="54" t="str">
        <f t="shared" si="13"/>
        <v>　</v>
      </c>
      <c r="M101" s="56"/>
      <c r="N101" s="57"/>
      <c r="O101" s="15" t="str">
        <f t="shared" ca="1" si="14"/>
        <v/>
      </c>
      <c r="P101" s="15" t="str">
        <f t="shared" si="15"/>
        <v/>
      </c>
      <c r="Q101" s="56"/>
      <c r="R101" s="56"/>
      <c r="S101" s="56"/>
      <c r="T101" s="57"/>
      <c r="U101" s="57"/>
      <c r="V101" s="48" t="str">
        <f t="shared" si="16"/>
        <v/>
      </c>
      <c r="W101" s="30" t="str">
        <f t="shared" si="17"/>
        <v/>
      </c>
      <c r="X101" s="30" t="str">
        <f t="shared" ca="1" si="18"/>
        <v/>
      </c>
      <c r="Y101" s="49"/>
      <c r="Z101" s="66"/>
      <c r="AA101" s="61"/>
      <c r="AB101" s="54"/>
      <c r="AC101" s="56"/>
      <c r="AD101" s="57"/>
      <c r="AE101" s="56"/>
      <c r="AF101" s="57"/>
    </row>
    <row r="102" spans="1:32">
      <c r="A102" s="52"/>
      <c r="B102" s="47" t="str">
        <f>IF(A102="","",VLOOKUP(A102,LIST!$B$2:$C$23,2,FALSE))</f>
        <v/>
      </c>
      <c r="C102" s="70"/>
      <c r="D102" s="52"/>
      <c r="E102" s="15"/>
      <c r="F102" s="54"/>
      <c r="G102" s="54"/>
      <c r="H102" s="54" t="str">
        <f t="shared" si="12"/>
        <v/>
      </c>
      <c r="I102" s="55" t="str">
        <f t="shared" si="11"/>
        <v/>
      </c>
      <c r="J102" s="54"/>
      <c r="K102" s="54"/>
      <c r="L102" s="54" t="str">
        <f t="shared" si="13"/>
        <v>　</v>
      </c>
      <c r="M102" s="56"/>
      <c r="N102" s="57"/>
      <c r="O102" s="15" t="str">
        <f t="shared" ca="1" si="14"/>
        <v/>
      </c>
      <c r="P102" s="15" t="str">
        <f t="shared" si="15"/>
        <v/>
      </c>
      <c r="Q102" s="56"/>
      <c r="R102" s="56"/>
      <c r="S102" s="56"/>
      <c r="T102" s="57"/>
      <c r="U102" s="57"/>
      <c r="V102" s="48" t="str">
        <f t="shared" si="16"/>
        <v/>
      </c>
      <c r="W102" s="30" t="str">
        <f t="shared" si="17"/>
        <v/>
      </c>
      <c r="X102" s="30" t="str">
        <f t="shared" ca="1" si="18"/>
        <v/>
      </c>
      <c r="Y102" s="49"/>
      <c r="Z102" s="66"/>
      <c r="AA102" s="61"/>
      <c r="AB102" s="54"/>
      <c r="AC102" s="56"/>
      <c r="AD102" s="57"/>
      <c r="AE102" s="56"/>
      <c r="AF102" s="57"/>
    </row>
    <row r="103" spans="1:32">
      <c r="A103" s="52"/>
      <c r="B103" s="47" t="str">
        <f>IF(A103="","",VLOOKUP(A103,LIST!$B$2:$C$23,2,FALSE))</f>
        <v/>
      </c>
      <c r="C103" s="70" t="s">
        <v>187</v>
      </c>
      <c r="D103" s="52"/>
      <c r="E103" s="15"/>
      <c r="F103" s="54"/>
      <c r="G103" s="54"/>
      <c r="H103" s="54" t="str">
        <f t="shared" si="12"/>
        <v/>
      </c>
      <c r="I103" s="55" t="str">
        <f t="shared" si="11"/>
        <v/>
      </c>
      <c r="J103" s="54"/>
      <c r="K103" s="54"/>
      <c r="L103" s="54" t="str">
        <f t="shared" si="13"/>
        <v>　</v>
      </c>
      <c r="M103" s="56"/>
      <c r="N103" s="57"/>
      <c r="O103" s="15" t="str">
        <f t="shared" ca="1" si="14"/>
        <v/>
      </c>
      <c r="P103" s="15" t="str">
        <f t="shared" si="15"/>
        <v/>
      </c>
      <c r="Q103" s="56"/>
      <c r="R103" s="56"/>
      <c r="S103" s="56"/>
      <c r="T103" s="57"/>
      <c r="U103" s="57"/>
      <c r="V103" s="48" t="str">
        <f t="shared" si="16"/>
        <v/>
      </c>
      <c r="W103" s="30" t="str">
        <f t="shared" si="17"/>
        <v/>
      </c>
      <c r="X103" s="30" t="str">
        <f t="shared" ca="1" si="18"/>
        <v/>
      </c>
      <c r="Y103" s="49"/>
      <c r="Z103" s="66"/>
      <c r="AA103" s="61"/>
      <c r="AB103" s="54"/>
      <c r="AC103" s="56"/>
      <c r="AD103" s="57"/>
      <c r="AE103" s="56"/>
      <c r="AF103" s="57"/>
    </row>
    <row r="104" spans="1:32">
      <c r="A104" s="52"/>
      <c r="B104" s="47" t="str">
        <f>IF(A104="","",VLOOKUP(A104,LIST!$B$2:$C$23,2,FALSE))</f>
        <v/>
      </c>
      <c r="C104" s="70"/>
      <c r="D104" s="52"/>
      <c r="E104" s="15"/>
      <c r="F104" s="54"/>
      <c r="G104" s="54"/>
      <c r="H104" s="54" t="str">
        <f t="shared" si="12"/>
        <v/>
      </c>
      <c r="I104" s="55" t="str">
        <f t="shared" si="11"/>
        <v/>
      </c>
      <c r="J104" s="54"/>
      <c r="K104" s="54"/>
      <c r="L104" s="54" t="str">
        <f t="shared" si="13"/>
        <v>　</v>
      </c>
      <c r="M104" s="56"/>
      <c r="N104" s="57"/>
      <c r="O104" s="15" t="str">
        <f t="shared" ca="1" si="14"/>
        <v/>
      </c>
      <c r="P104" s="15" t="str">
        <f t="shared" si="15"/>
        <v/>
      </c>
      <c r="Q104" s="56"/>
      <c r="R104" s="56"/>
      <c r="S104" s="56"/>
      <c r="T104" s="57"/>
      <c r="U104" s="57"/>
      <c r="V104" s="48" t="str">
        <f t="shared" si="16"/>
        <v/>
      </c>
      <c r="W104" s="30" t="str">
        <f t="shared" si="17"/>
        <v/>
      </c>
      <c r="X104" s="30" t="str">
        <f t="shared" ca="1" si="18"/>
        <v/>
      </c>
      <c r="Y104" s="49"/>
      <c r="Z104" s="66"/>
      <c r="AA104" s="61"/>
      <c r="AB104" s="54"/>
      <c r="AC104" s="56"/>
      <c r="AD104" s="57"/>
      <c r="AE104" s="56"/>
      <c r="AF104" s="57"/>
    </row>
    <row r="105" spans="1:32">
      <c r="A105" s="52"/>
      <c r="B105" s="47" t="str">
        <f>IF(A105="","",VLOOKUP(A105,LIST!$B$2:$C$23,2,FALSE))</f>
        <v/>
      </c>
      <c r="C105" s="70" t="s">
        <v>191</v>
      </c>
      <c r="D105" s="52"/>
      <c r="E105" s="15"/>
      <c r="F105" s="54"/>
      <c r="G105" s="54"/>
      <c r="H105" s="54" t="str">
        <f t="shared" si="12"/>
        <v/>
      </c>
      <c r="I105" s="55" t="str">
        <f t="shared" si="11"/>
        <v/>
      </c>
      <c r="J105" s="54"/>
      <c r="K105" s="54"/>
      <c r="L105" s="54" t="str">
        <f t="shared" si="13"/>
        <v>　</v>
      </c>
      <c r="M105" s="56"/>
      <c r="N105" s="57"/>
      <c r="O105" s="15" t="str">
        <f t="shared" ca="1" si="14"/>
        <v/>
      </c>
      <c r="P105" s="15" t="str">
        <f t="shared" si="15"/>
        <v/>
      </c>
      <c r="Q105" s="56"/>
      <c r="R105" s="56"/>
      <c r="S105" s="56"/>
      <c r="T105" s="57"/>
      <c r="U105" s="57"/>
      <c r="V105" s="48" t="str">
        <f t="shared" si="16"/>
        <v/>
      </c>
      <c r="W105" s="30" t="str">
        <f t="shared" si="17"/>
        <v/>
      </c>
      <c r="X105" s="30" t="str">
        <f t="shared" ca="1" si="18"/>
        <v/>
      </c>
      <c r="Y105" s="49"/>
      <c r="Z105" s="66"/>
      <c r="AA105" s="61"/>
      <c r="AB105" s="54"/>
      <c r="AC105" s="56"/>
      <c r="AD105" s="57"/>
      <c r="AE105" s="56"/>
      <c r="AF105" s="57"/>
    </row>
    <row r="106" spans="1:32">
      <c r="A106" s="52"/>
      <c r="B106" s="47" t="str">
        <f>IF(A106="","",VLOOKUP(A106,LIST!$B$2:$C$23,2,FALSE))</f>
        <v/>
      </c>
      <c r="C106" s="70" t="s">
        <v>197</v>
      </c>
      <c r="D106" s="52"/>
      <c r="E106" s="15"/>
      <c r="F106" s="54"/>
      <c r="G106" s="54"/>
      <c r="H106" s="54" t="str">
        <f t="shared" si="12"/>
        <v/>
      </c>
      <c r="I106" s="55" t="str">
        <f t="shared" ref="I106:I113" si="19">IF(H106="","",IF(COUNTIF(H:H,H106)&gt;1,"重複",""))</f>
        <v/>
      </c>
      <c r="J106" s="54"/>
      <c r="K106" s="54"/>
      <c r="L106" s="54" t="str">
        <f t="shared" si="13"/>
        <v>　</v>
      </c>
      <c r="M106" s="56"/>
      <c r="N106" s="57"/>
      <c r="O106" s="15" t="str">
        <f t="shared" ca="1" si="14"/>
        <v/>
      </c>
      <c r="P106" s="15" t="str">
        <f t="shared" si="15"/>
        <v/>
      </c>
      <c r="Q106" s="56"/>
      <c r="R106" s="56"/>
      <c r="S106" s="56"/>
      <c r="T106" s="57"/>
      <c r="U106" s="57"/>
      <c r="V106" s="48" t="str">
        <f t="shared" si="16"/>
        <v/>
      </c>
      <c r="W106" s="30" t="str">
        <f t="shared" si="17"/>
        <v/>
      </c>
      <c r="X106" s="30" t="str">
        <f t="shared" ca="1" si="18"/>
        <v/>
      </c>
      <c r="Y106" s="49"/>
      <c r="Z106" s="66"/>
      <c r="AA106" s="61"/>
      <c r="AB106" s="54"/>
      <c r="AC106" s="56"/>
      <c r="AD106" s="57"/>
      <c r="AE106" s="56"/>
      <c r="AF106" s="57"/>
    </row>
    <row r="107" spans="1:32">
      <c r="A107" s="52"/>
      <c r="B107" s="47" t="str">
        <f>IF(A107="","",VLOOKUP(A107,LIST!$B$2:$C$23,2,FALSE))</f>
        <v/>
      </c>
      <c r="C107" s="70" t="s">
        <v>196</v>
      </c>
      <c r="D107" s="52"/>
      <c r="E107" s="15"/>
      <c r="F107" s="54"/>
      <c r="G107" s="54"/>
      <c r="H107" s="54" t="str">
        <f t="shared" si="12"/>
        <v/>
      </c>
      <c r="I107" s="55" t="str">
        <f t="shared" si="19"/>
        <v/>
      </c>
      <c r="J107" s="54"/>
      <c r="K107" s="54"/>
      <c r="L107" s="54" t="str">
        <f t="shared" si="13"/>
        <v>　</v>
      </c>
      <c r="M107" s="56"/>
      <c r="N107" s="57"/>
      <c r="O107" s="15" t="str">
        <f t="shared" ca="1" si="14"/>
        <v/>
      </c>
      <c r="P107" s="15" t="str">
        <f t="shared" si="15"/>
        <v/>
      </c>
      <c r="Q107" s="56"/>
      <c r="R107" s="56"/>
      <c r="S107" s="56"/>
      <c r="T107" s="57"/>
      <c r="U107" s="57"/>
      <c r="V107" s="48" t="str">
        <f t="shared" si="16"/>
        <v/>
      </c>
      <c r="W107" s="30" t="str">
        <f t="shared" si="17"/>
        <v/>
      </c>
      <c r="X107" s="30" t="str">
        <f t="shared" ca="1" si="18"/>
        <v/>
      </c>
      <c r="Y107" s="49"/>
      <c r="Z107" s="66"/>
      <c r="AA107" s="61"/>
      <c r="AB107" s="54"/>
      <c r="AC107" s="56"/>
      <c r="AD107" s="57"/>
      <c r="AE107" s="56"/>
      <c r="AF107" s="57"/>
    </row>
    <row r="108" spans="1:32">
      <c r="A108" s="52"/>
      <c r="B108" s="47" t="str">
        <f>IF(A108="","",VLOOKUP(A108,LIST!$B$2:$C$23,2,FALSE))</f>
        <v/>
      </c>
      <c r="C108" s="70" t="s">
        <v>192</v>
      </c>
      <c r="D108" s="52"/>
      <c r="E108" s="15"/>
      <c r="F108" s="54"/>
      <c r="G108" s="54"/>
      <c r="H108" s="54" t="str">
        <f t="shared" si="12"/>
        <v/>
      </c>
      <c r="I108" s="55" t="str">
        <f t="shared" si="19"/>
        <v/>
      </c>
      <c r="J108" s="54"/>
      <c r="K108" s="54"/>
      <c r="L108" s="54" t="str">
        <f t="shared" si="13"/>
        <v>　</v>
      </c>
      <c r="M108" s="56"/>
      <c r="N108" s="57"/>
      <c r="O108" s="15" t="str">
        <f t="shared" ca="1" si="14"/>
        <v/>
      </c>
      <c r="P108" s="15" t="str">
        <f t="shared" si="15"/>
        <v/>
      </c>
      <c r="Q108" s="56"/>
      <c r="R108" s="56"/>
      <c r="S108" s="56"/>
      <c r="T108" s="57"/>
      <c r="U108" s="57"/>
      <c r="V108" s="48" t="str">
        <f t="shared" si="16"/>
        <v/>
      </c>
      <c r="W108" s="30" t="str">
        <f t="shared" si="17"/>
        <v/>
      </c>
      <c r="X108" s="30" t="str">
        <f t="shared" ca="1" si="18"/>
        <v/>
      </c>
      <c r="Y108" s="49"/>
      <c r="Z108" s="66"/>
      <c r="AA108" s="61"/>
      <c r="AB108" s="54"/>
      <c r="AC108" s="56"/>
      <c r="AD108" s="57"/>
      <c r="AE108" s="56"/>
      <c r="AF108" s="57"/>
    </row>
    <row r="109" spans="1:32">
      <c r="A109" s="52"/>
      <c r="B109" s="47" t="str">
        <f>IF(A109="","",VLOOKUP(A109,LIST!$B$2:$C$23,2,FALSE))</f>
        <v/>
      </c>
      <c r="C109" s="70" t="s">
        <v>194</v>
      </c>
      <c r="D109" s="52"/>
      <c r="E109" s="15"/>
      <c r="F109" s="54"/>
      <c r="G109" s="54"/>
      <c r="H109" s="54" t="str">
        <f t="shared" si="12"/>
        <v/>
      </c>
      <c r="I109" s="55" t="str">
        <f t="shared" si="19"/>
        <v/>
      </c>
      <c r="J109" s="54"/>
      <c r="K109" s="54"/>
      <c r="L109" s="54" t="str">
        <f t="shared" si="13"/>
        <v>　</v>
      </c>
      <c r="M109" s="56"/>
      <c r="N109" s="57"/>
      <c r="O109" s="15" t="str">
        <f t="shared" ca="1" si="14"/>
        <v/>
      </c>
      <c r="P109" s="15" t="str">
        <f t="shared" si="15"/>
        <v/>
      </c>
      <c r="Q109" s="56"/>
      <c r="R109" s="56"/>
      <c r="S109" s="56"/>
      <c r="T109" s="57"/>
      <c r="U109" s="57"/>
      <c r="V109" s="48" t="str">
        <f t="shared" si="16"/>
        <v/>
      </c>
      <c r="W109" s="30" t="str">
        <f t="shared" si="17"/>
        <v/>
      </c>
      <c r="X109" s="30" t="str">
        <f t="shared" ca="1" si="18"/>
        <v/>
      </c>
      <c r="Y109" s="49"/>
      <c r="Z109" s="66"/>
      <c r="AA109" s="61"/>
      <c r="AB109" s="54"/>
      <c r="AC109" s="56"/>
      <c r="AD109" s="57"/>
      <c r="AE109" s="56"/>
      <c r="AF109" s="57"/>
    </row>
    <row r="110" spans="1:32">
      <c r="A110" s="52"/>
      <c r="B110" s="47" t="str">
        <f>IF(A110="","",VLOOKUP(A110,LIST!$B$2:$C$23,2,FALSE))</f>
        <v/>
      </c>
      <c r="C110" s="70" t="s">
        <v>190</v>
      </c>
      <c r="D110" s="52"/>
      <c r="E110" s="15"/>
      <c r="F110" s="54"/>
      <c r="G110" s="54"/>
      <c r="H110" s="54" t="str">
        <f t="shared" si="12"/>
        <v/>
      </c>
      <c r="I110" s="55" t="str">
        <f t="shared" si="19"/>
        <v/>
      </c>
      <c r="J110" s="54"/>
      <c r="K110" s="54"/>
      <c r="L110" s="54" t="str">
        <f t="shared" si="13"/>
        <v>　</v>
      </c>
      <c r="M110" s="56"/>
      <c r="N110" s="57"/>
      <c r="O110" s="15" t="str">
        <f t="shared" ca="1" si="14"/>
        <v/>
      </c>
      <c r="P110" s="15" t="str">
        <f t="shared" si="15"/>
        <v/>
      </c>
      <c r="Q110" s="56"/>
      <c r="R110" s="56"/>
      <c r="S110" s="56"/>
      <c r="T110" s="57"/>
      <c r="U110" s="57"/>
      <c r="V110" s="48" t="str">
        <f t="shared" si="16"/>
        <v/>
      </c>
      <c r="W110" s="30" t="str">
        <f t="shared" si="17"/>
        <v/>
      </c>
      <c r="X110" s="30" t="str">
        <f t="shared" ca="1" si="18"/>
        <v/>
      </c>
      <c r="Y110" s="49"/>
      <c r="Z110" s="66"/>
      <c r="AA110" s="61"/>
      <c r="AB110" s="54"/>
      <c r="AC110" s="56"/>
      <c r="AD110" s="57"/>
      <c r="AE110" s="56"/>
      <c r="AF110" s="57"/>
    </row>
    <row r="111" spans="1:32">
      <c r="A111" s="52"/>
      <c r="B111" s="47" t="str">
        <f>IF(A111="","",VLOOKUP(A111,LIST!$B$2:$C$23,2,FALSE))</f>
        <v/>
      </c>
      <c r="C111" s="70"/>
      <c r="D111" s="52"/>
      <c r="E111" s="15"/>
      <c r="F111" s="54"/>
      <c r="G111" s="54"/>
      <c r="H111" s="54" t="str">
        <f t="shared" si="12"/>
        <v/>
      </c>
      <c r="I111" s="55" t="str">
        <f t="shared" si="19"/>
        <v/>
      </c>
      <c r="J111" s="54"/>
      <c r="K111" s="54"/>
      <c r="L111" s="54" t="str">
        <f t="shared" si="13"/>
        <v>　</v>
      </c>
      <c r="M111" s="56"/>
      <c r="N111" s="57"/>
      <c r="O111" s="15" t="str">
        <f t="shared" ca="1" si="14"/>
        <v/>
      </c>
      <c r="P111" s="15" t="str">
        <f t="shared" si="15"/>
        <v/>
      </c>
      <c r="Q111" s="56"/>
      <c r="R111" s="56"/>
      <c r="S111" s="56"/>
      <c r="T111" s="57"/>
      <c r="U111" s="57"/>
      <c r="V111" s="48" t="str">
        <f t="shared" si="16"/>
        <v/>
      </c>
      <c r="W111" s="30" t="str">
        <f t="shared" si="17"/>
        <v/>
      </c>
      <c r="X111" s="30" t="str">
        <f t="shared" ca="1" si="18"/>
        <v/>
      </c>
      <c r="Y111" s="49"/>
      <c r="Z111" s="66"/>
      <c r="AA111" s="61"/>
      <c r="AB111" s="54"/>
      <c r="AC111" s="56"/>
      <c r="AD111" s="57"/>
      <c r="AE111" s="56"/>
      <c r="AF111" s="57"/>
    </row>
    <row r="112" spans="1:32">
      <c r="A112" s="52"/>
      <c r="B112" s="47" t="str">
        <f>IF(A112="","",VLOOKUP(A112,LIST!$B$2:$C$23,2,FALSE))</f>
        <v/>
      </c>
      <c r="C112" s="70" t="s">
        <v>198</v>
      </c>
      <c r="D112" s="52"/>
      <c r="E112" s="15"/>
      <c r="F112" s="54"/>
      <c r="G112" s="54"/>
      <c r="H112" s="54" t="str">
        <f t="shared" si="12"/>
        <v/>
      </c>
      <c r="I112" s="55" t="str">
        <f t="shared" si="19"/>
        <v/>
      </c>
      <c r="J112" s="54"/>
      <c r="K112" s="54"/>
      <c r="L112" s="54" t="str">
        <f t="shared" si="13"/>
        <v>　</v>
      </c>
      <c r="M112" s="56"/>
      <c r="N112" s="57"/>
      <c r="O112" s="15" t="str">
        <f t="shared" ca="1" si="14"/>
        <v/>
      </c>
      <c r="P112" s="15" t="str">
        <f t="shared" si="15"/>
        <v/>
      </c>
      <c r="Q112" s="56"/>
      <c r="R112" s="56"/>
      <c r="S112" s="56"/>
      <c r="T112" s="57"/>
      <c r="U112" s="57"/>
      <c r="V112" s="48" t="str">
        <f t="shared" si="16"/>
        <v/>
      </c>
      <c r="W112" s="30" t="str">
        <f t="shared" si="17"/>
        <v/>
      </c>
      <c r="X112" s="30" t="str">
        <f t="shared" ca="1" si="18"/>
        <v/>
      </c>
      <c r="Y112" s="49"/>
      <c r="Z112" s="66"/>
      <c r="AA112" s="61"/>
      <c r="AB112" s="54"/>
      <c r="AC112" s="56"/>
      <c r="AD112" s="57"/>
      <c r="AE112" s="56"/>
      <c r="AF112" s="57"/>
    </row>
    <row r="113" spans="1:32">
      <c r="A113" s="52"/>
      <c r="B113" s="47" t="str">
        <f>IF(A113="","",VLOOKUP(A113,LIST!$B$2:$C$23,2,FALSE))</f>
        <v/>
      </c>
      <c r="C113" s="70" t="s">
        <v>199</v>
      </c>
      <c r="D113" s="52"/>
      <c r="E113" s="15"/>
      <c r="F113" s="54"/>
      <c r="G113" s="54"/>
      <c r="H113" s="54" t="str">
        <f t="shared" si="12"/>
        <v/>
      </c>
      <c r="I113" s="55" t="str">
        <f t="shared" si="19"/>
        <v/>
      </c>
      <c r="J113" s="54"/>
      <c r="K113" s="54"/>
      <c r="L113" s="54" t="str">
        <f t="shared" si="13"/>
        <v>　</v>
      </c>
      <c r="M113" s="56"/>
      <c r="N113" s="57"/>
      <c r="O113" s="15" t="str">
        <f t="shared" ca="1" si="14"/>
        <v/>
      </c>
      <c r="P113" s="15" t="str">
        <f t="shared" si="15"/>
        <v/>
      </c>
      <c r="Q113" s="56"/>
      <c r="R113" s="56"/>
      <c r="S113" s="56"/>
      <c r="T113" s="57"/>
      <c r="U113" s="57"/>
      <c r="V113" s="48" t="str">
        <f t="shared" si="16"/>
        <v/>
      </c>
      <c r="W113" s="30" t="str">
        <f t="shared" si="17"/>
        <v/>
      </c>
      <c r="X113" s="30" t="str">
        <f t="shared" ca="1" si="18"/>
        <v/>
      </c>
      <c r="Y113" s="49"/>
      <c r="Z113" s="66"/>
      <c r="AA113" s="61"/>
      <c r="AB113" s="54"/>
      <c r="AC113" s="56"/>
      <c r="AD113" s="57"/>
      <c r="AE113" s="56"/>
      <c r="AF113" s="57"/>
    </row>
  </sheetData>
  <sheetProtection password="EE87" sheet="1" selectLockedCells="1" autoFilter="0"/>
  <autoFilter ref="A12:AF113"/>
  <sortState ref="A13:AF1182">
    <sortCondition ref="B13:B1182"/>
    <sortCondition ref="N13:N1182"/>
  </sortState>
  <mergeCells count="57">
    <mergeCell ref="Z11:Z12"/>
    <mergeCell ref="Z1:AA1"/>
    <mergeCell ref="Z2:AA2"/>
    <mergeCell ref="Z3:AA3"/>
    <mergeCell ref="Z4:AA4"/>
    <mergeCell ref="Z5:AA5"/>
    <mergeCell ref="Z6:AA6"/>
    <mergeCell ref="Z7:AA7"/>
    <mergeCell ref="Z8:AA8"/>
    <mergeCell ref="Z9:AA9"/>
    <mergeCell ref="AE11:AE12"/>
    <mergeCell ref="AF11:AF12"/>
    <mergeCell ref="I11:I12"/>
    <mergeCell ref="W11:W12"/>
    <mergeCell ref="U11:U12"/>
    <mergeCell ref="AA11:AB11"/>
    <mergeCell ref="AC11:AC12"/>
    <mergeCell ref="AD11:AD12"/>
    <mergeCell ref="Q11:Q12"/>
    <mergeCell ref="R11:R12"/>
    <mergeCell ref="S11:S12"/>
    <mergeCell ref="T11:T12"/>
    <mergeCell ref="V11:V12"/>
    <mergeCell ref="K11:K12"/>
    <mergeCell ref="M11:M12"/>
    <mergeCell ref="N11:N12"/>
    <mergeCell ref="Y11:Y12"/>
    <mergeCell ref="J11:J12"/>
    <mergeCell ref="A1:B1"/>
    <mergeCell ref="N1:N2"/>
    <mergeCell ref="Q1:S1"/>
    <mergeCell ref="N4:N7"/>
    <mergeCell ref="O1:O2"/>
    <mergeCell ref="H11:H12"/>
    <mergeCell ref="L11:L12"/>
    <mergeCell ref="A11:A12"/>
    <mergeCell ref="B11:C11"/>
    <mergeCell ref="D11:D12"/>
    <mergeCell ref="F11:F12"/>
    <mergeCell ref="G11:G12"/>
    <mergeCell ref="X11:X12"/>
    <mergeCell ref="B4:D4"/>
    <mergeCell ref="O11:O12"/>
    <mergeCell ref="P11:P12"/>
    <mergeCell ref="E11:E12"/>
    <mergeCell ref="V1:V9"/>
    <mergeCell ref="W1:X1"/>
    <mergeCell ref="W2:X2"/>
    <mergeCell ref="W3:X3"/>
    <mergeCell ref="W4:X4"/>
    <mergeCell ref="W5:X5"/>
    <mergeCell ref="W6:X6"/>
    <mergeCell ref="W7:X7"/>
    <mergeCell ref="W8:X8"/>
    <mergeCell ref="W9:X9"/>
    <mergeCell ref="K1:K2"/>
    <mergeCell ref="K3:K4"/>
  </mergeCells>
  <phoneticPr fontId="3"/>
  <conditionalFormatting sqref="K13:K1048576">
    <cfRule type="expression" dxfId="37" priority="42">
      <formula>AND(G13&lt;&gt;"",K13="",OR(R13="正会員",R13="準会員",R13="幼少年"))</formula>
    </cfRule>
  </conditionalFormatting>
  <conditionalFormatting sqref="N13:N1048576">
    <cfRule type="expression" dxfId="36" priority="40">
      <formula>AND(F13&lt;&gt;"",N13="",OR(R13="正会員",R13="準会員",R13="幼少年"))</formula>
    </cfRule>
  </conditionalFormatting>
  <conditionalFormatting sqref="F13:G1048576">
    <cfRule type="expression" dxfId="35" priority="33">
      <formula>$I13="重複"</formula>
    </cfRule>
  </conditionalFormatting>
  <conditionalFormatting sqref="A7">
    <cfRule type="expression" dxfId="34" priority="43">
      <formula>$B$6&gt;0</formula>
    </cfRule>
  </conditionalFormatting>
  <conditionalFormatting sqref="V1:V1048576">
    <cfRule type="cellIs" dxfId="33" priority="30" operator="equal">
      <formula>"免除"</formula>
    </cfRule>
  </conditionalFormatting>
  <conditionalFormatting sqref="G13:G1048576">
    <cfRule type="expression" dxfId="32" priority="27">
      <formula>AND(F13&lt;&gt;"",G13="")</formula>
    </cfRule>
  </conditionalFormatting>
  <conditionalFormatting sqref="Z1:Z9">
    <cfRule type="expression" dxfId="31" priority="25">
      <formula>U1&gt;0</formula>
    </cfRule>
    <cfRule type="expression" dxfId="30" priority="26">
      <formula>U1=0</formula>
    </cfRule>
  </conditionalFormatting>
  <conditionalFormatting sqref="M13:M1048576">
    <cfRule type="expression" dxfId="29" priority="23">
      <formula>AND(F13&lt;&gt;"",M13="",OR(R13="正会員",R13="準会員",R13="幼少年"))</formula>
    </cfRule>
  </conditionalFormatting>
  <conditionalFormatting sqref="J13:J1048576">
    <cfRule type="expression" dxfId="28" priority="22">
      <formula>AND(F13&lt;&gt;"",J13="",OR(R13="正会員",R13="準会員",R13="幼少年"))</formula>
    </cfRule>
  </conditionalFormatting>
  <conditionalFormatting sqref="T13:T1048576">
    <cfRule type="expression" dxfId="27" priority="19">
      <formula>AND(F13&lt;&gt;"",T13="",OR(R13="正会員",R13="準会員",R13="幼少年"))</formula>
    </cfRule>
  </conditionalFormatting>
  <conditionalFormatting sqref="AA13:AA1048576">
    <cfRule type="expression" dxfId="26" priority="18">
      <formula>AND(F13&lt;&gt;"",AA13="",OR(R13="正会員",R13="準会員",R13="幼少年"))</formula>
    </cfRule>
  </conditionalFormatting>
  <conditionalFormatting sqref="AD13:AD1048576">
    <cfRule type="expression" dxfId="25" priority="16">
      <formula>AND(AC13="",AE13&lt;&gt;"")</formula>
    </cfRule>
  </conditionalFormatting>
  <conditionalFormatting sqref="AB3:AB9">
    <cfRule type="expression" dxfId="24" priority="45">
      <formula>U3&gt;0</formula>
    </cfRule>
  </conditionalFormatting>
  <conditionalFormatting sqref="D13:D1048576">
    <cfRule type="expression" dxfId="23" priority="9">
      <formula>OR(AE13="１級",AE13="２級",AE13="３級",AE13="４級",AE13="５級",AE13="６級",AE13="無級")</formula>
    </cfRule>
    <cfRule type="expression" dxfId="22" priority="15">
      <formula>AND(D13="",OR(AE13="八段",AE13="七段",AE13="六段",AE13="五段",AE13="四段",AE13="三段",AE13="二段",AE13="初段"))</formula>
    </cfRule>
  </conditionalFormatting>
  <conditionalFormatting sqref="Q13:Q1048576">
    <cfRule type="expression" dxfId="21" priority="11">
      <formula>AND(Q13="高校生",OR(P13&lt;=14,P13&gt;=18))</formula>
    </cfRule>
    <cfRule type="expression" dxfId="20" priority="12">
      <formula>AND(Q13="中学生",OR(P13&lt;=11,P13&gt;=15))</formula>
    </cfRule>
    <cfRule type="expression" dxfId="19" priority="13">
      <formula>AND(Q13="小学生",OR(P13&lt;=5,P13&gt;=12))</formula>
    </cfRule>
    <cfRule type="expression" dxfId="18" priority="14">
      <formula>AND(Q13="未就学",P13&gt;=6)</formula>
    </cfRule>
    <cfRule type="expression" dxfId="17" priority="21">
      <formula>AND(F13&lt;&gt;"",Q13="",OR(R13="正会員",R13="準会員",R13="幼少年"))</formula>
    </cfRule>
  </conditionalFormatting>
  <conditionalFormatting sqref="R13:R1048576">
    <cfRule type="expression" dxfId="16" priority="10">
      <formula>AND(R13="幼少年",OR(Q13="一　般",Q13="大学生"))</formula>
    </cfRule>
    <cfRule type="expression" dxfId="15" priority="20">
      <formula>AND(F13&lt;&gt;"",R13="")</formula>
    </cfRule>
    <cfRule type="cellIs" dxfId="14" priority="35" operator="equal">
      <formula>"退　会"</formula>
    </cfRule>
    <cfRule type="cellIs" dxfId="13" priority="36" operator="equal">
      <formula>"休　会"</formula>
    </cfRule>
    <cfRule type="cellIs" dxfId="12" priority="37" operator="equal">
      <formula>"移　籍"</formula>
    </cfRule>
    <cfRule type="cellIs" dxfId="11" priority="38" operator="equal">
      <formula>"幼少年"</formula>
    </cfRule>
    <cfRule type="cellIs" dxfId="10" priority="39" operator="equal">
      <formula>"準会員"</formula>
    </cfRule>
  </conditionalFormatting>
  <conditionalFormatting sqref="AE13:AE1048576">
    <cfRule type="expression" dxfId="9" priority="8">
      <formula>AND(F13&lt;&gt;"",AE13="")</formula>
    </cfRule>
    <cfRule type="expression" dxfId="8" priority="31">
      <formula>OR(AE13="１級",AE13="２級",AE13="３級",AE13="４級",AE13="５級",AE13="６級",AE13="無級")</formula>
    </cfRule>
  </conditionalFormatting>
  <conditionalFormatting sqref="AF13:AF1048576">
    <cfRule type="expression" dxfId="7" priority="7">
      <formula>AND(AF13="",OR(AE13="１級",AE13="初段",AE13="二段",AE13="三段",AE13="四段",AE13="五段",AE13="六段",AE13="七段",AE13="八段"))</formula>
    </cfRule>
    <cfRule type="expression" dxfId="6" priority="17">
      <formula>OR(AE13="２級",AE13="３級",AE13="４級",AE13="５級",AE13="６級",AE13="無級")</formula>
    </cfRule>
  </conditionalFormatting>
  <conditionalFormatting sqref="Z13:Z1048576">
    <cfRule type="expression" dxfId="5" priority="4">
      <formula>OR(R13="休　会",R13="退　会")</formula>
    </cfRule>
    <cfRule type="expression" dxfId="4" priority="5">
      <formula>OR(Q13="一　般",Q13="大学生",Q13="小学生",Q13="未就学")</formula>
    </cfRule>
    <cfRule type="expression" dxfId="3" priority="6">
      <formula>AND(OR(Q13="中学生",Q13="高校生"),AA13="市川市")</formula>
    </cfRule>
  </conditionalFormatting>
  <conditionalFormatting sqref="A13:A1048576">
    <cfRule type="expression" dxfId="2" priority="3">
      <formula>AND(F13&lt;&gt;"",A13="")</formula>
    </cfRule>
  </conditionalFormatting>
  <conditionalFormatting sqref="B5">
    <cfRule type="expression" dxfId="1" priority="2">
      <formula>$B$4&lt;&gt;""</formula>
    </cfRule>
  </conditionalFormatting>
  <conditionalFormatting sqref="B4:D4">
    <cfRule type="expression" dxfId="0" priority="1">
      <formula>$B$4&lt;&gt;""</formula>
    </cfRule>
  </conditionalFormatting>
  <dataValidations count="13">
    <dataValidation type="date" allowBlank="1" showInputMessage="1" showErrorMessage="1" errorTitle="日付エラー" error="入力値に間違いがあります。_x000a__x000a_①日付は、『YYYY/MM/DD』 で入力してください。_x000a__x000a_②今年度以外の日付ではありませんか？" sqref="T13:U13 T14:T1048576">
      <formula1>DATE($A$1,4,1)</formula1>
      <formula2>DATE($A$1+1,3,31)</formula2>
    </dataValidation>
    <dataValidation type="list" allowBlank="1" showInputMessage="1" showErrorMessage="1" sqref="F4">
      <formula1>#REF!</formula1>
    </dataValidation>
    <dataValidation type="list" allowBlank="1" showInputMessage="1" showErrorMessage="1" sqref="R13:R113">
      <formula1>"正会員,準会員,幼少年,移　籍,休　会,退　会"</formula1>
    </dataValidation>
    <dataValidation type="list" allowBlank="1" showInputMessage="1" showErrorMessage="1" sqref="Q13:Q113">
      <formula1>"一　般,大学生,高校生,中学生,小学生,未就学"</formula1>
    </dataValidation>
    <dataValidation type="list" allowBlank="1" showInputMessage="1" showErrorMessage="1" sqref="AC13:AC113">
      <formula1>"錬士,教士,範士"</formula1>
    </dataValidation>
    <dataValidation type="list" allowBlank="1" showInputMessage="1" showErrorMessage="1" sqref="M13:M113">
      <formula1>"男,女"</formula1>
    </dataValidation>
    <dataValidation type="list" allowBlank="1" showInputMessage="1" showErrorMessage="1" sqref="Y13:Y113">
      <formula1>"済"</formula1>
    </dataValidation>
    <dataValidation type="list" allowBlank="1" showInputMessage="1" showErrorMessage="1" sqref="AE13:AE113">
      <formula1>"八段,七段,六段,五段,四段,三段,二段,初段,１級,２級,３級,４級,５級,６級,無級"</formula1>
    </dataValidation>
    <dataValidation type="custom" allowBlank="1" showInputMessage="1" showErrorMessage="1" error="全角で入力してください。" sqref="J13:K1048576">
      <formula1>AND(J13=DBCS(J13))</formula1>
    </dataValidation>
    <dataValidation type="date" operator="lessThanOrEqual" allowBlank="1" showInputMessage="1" showErrorMessage="1" error="正しい日付を入力してください。" sqref="N13:N1048576 AF13:AF1048576">
      <formula1>TODAY()</formula1>
    </dataValidation>
    <dataValidation allowBlank="1" showInputMessage="1" showErrorMessage="1" error="正しい日付を入力してください。" sqref="AD13:AD1048576"/>
    <dataValidation type="list" allowBlank="1" showInputMessage="1" showErrorMessage="1" sqref="Z13:Z1048576">
      <formula1>"在学"</formula1>
    </dataValidation>
    <dataValidation type="list" allowBlank="1" showInputMessage="1" showErrorMessage="1" sqref="S13:S113">
      <formula1>"新　規,復　会,移　籍,学登録"</formula1>
    </dataValidation>
  </dataValidations>
  <hyperlinks>
    <hyperlink ref="D11:D12" r:id="rId1" display="https://kendonumber.net/"/>
  </hyperlinks>
  <printOptions horizontalCentered="1"/>
  <pageMargins left="0.19685039370078741" right="0.19685039370078741" top="0.19685039370078741" bottom="0.19685039370078741" header="0" footer="0"/>
  <pageSetup paperSize="9" scale="51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LIST!$A$2:$A$23</xm:f>
          </x14:formula1>
          <xm:sqref>B4:D4</xm:sqref>
        </x14:dataValidation>
        <x14:dataValidation type="list" allowBlank="1" showInputMessage="1" showErrorMessage="1">
          <x14:formula1>
            <xm:f>LIST!$B$2:$B$23</xm:f>
          </x14:formula1>
          <xm:sqref>A13:A113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"/>
  <sheetViews>
    <sheetView workbookViewId="0">
      <selection activeCell="E19" sqref="E19"/>
    </sheetView>
  </sheetViews>
  <sheetFormatPr defaultRowHeight="13.5"/>
  <cols>
    <col min="1" max="1" width="16.125" style="68" bestFit="1" customWidth="1"/>
    <col min="2" max="3" width="7.5" style="68" bestFit="1" customWidth="1"/>
    <col min="4" max="16384" width="9" style="68"/>
  </cols>
  <sheetData>
    <row r="1" spans="1:3">
      <c r="A1" s="68" t="s">
        <v>6</v>
      </c>
      <c r="B1" s="68" t="s">
        <v>33</v>
      </c>
      <c r="C1" s="68" t="s">
        <v>34</v>
      </c>
    </row>
    <row r="2" spans="1:3">
      <c r="A2" s="68" t="s">
        <v>36</v>
      </c>
      <c r="B2" s="68" t="s">
        <v>37</v>
      </c>
      <c r="C2" s="68" t="s">
        <v>38</v>
      </c>
    </row>
    <row r="3" spans="1:3">
      <c r="A3" s="68" t="s">
        <v>39</v>
      </c>
      <c r="B3" s="68" t="s">
        <v>40</v>
      </c>
      <c r="C3" s="68" t="s">
        <v>41</v>
      </c>
    </row>
    <row r="4" spans="1:3">
      <c r="A4" s="68" t="s">
        <v>42</v>
      </c>
      <c r="B4" s="68" t="s">
        <v>43</v>
      </c>
      <c r="C4" s="68" t="s">
        <v>44</v>
      </c>
    </row>
    <row r="5" spans="1:3">
      <c r="A5" s="68" t="s">
        <v>45</v>
      </c>
      <c r="B5" s="68" t="s">
        <v>46</v>
      </c>
      <c r="C5" s="68" t="s">
        <v>47</v>
      </c>
    </row>
    <row r="6" spans="1:3">
      <c r="A6" s="68" t="s">
        <v>48</v>
      </c>
      <c r="B6" s="68" t="s">
        <v>49</v>
      </c>
      <c r="C6" s="68" t="s">
        <v>50</v>
      </c>
    </row>
    <row r="7" spans="1:3">
      <c r="A7" s="68" t="s">
        <v>51</v>
      </c>
      <c r="B7" s="68" t="s">
        <v>52</v>
      </c>
      <c r="C7" s="68" t="s">
        <v>53</v>
      </c>
    </row>
    <row r="8" spans="1:3">
      <c r="A8" s="68" t="s">
        <v>54</v>
      </c>
      <c r="B8" s="68" t="s">
        <v>55</v>
      </c>
      <c r="C8" s="68" t="s">
        <v>56</v>
      </c>
    </row>
    <row r="9" spans="1:3">
      <c r="A9" s="68" t="s">
        <v>57</v>
      </c>
      <c r="B9" s="68" t="s">
        <v>58</v>
      </c>
      <c r="C9" s="68" t="s">
        <v>59</v>
      </c>
    </row>
    <row r="10" spans="1:3">
      <c r="A10" s="68" t="s">
        <v>60</v>
      </c>
      <c r="B10" s="68" t="s">
        <v>61</v>
      </c>
      <c r="C10" s="68" t="s">
        <v>62</v>
      </c>
    </row>
    <row r="11" spans="1:3">
      <c r="A11" s="68" t="s">
        <v>63</v>
      </c>
      <c r="B11" s="68" t="s">
        <v>64</v>
      </c>
      <c r="C11" s="68" t="s">
        <v>65</v>
      </c>
    </row>
    <row r="12" spans="1:3">
      <c r="A12" s="68" t="s">
        <v>66</v>
      </c>
      <c r="B12" s="68" t="s">
        <v>67</v>
      </c>
      <c r="C12" s="68" t="s">
        <v>68</v>
      </c>
    </row>
    <row r="13" spans="1:3">
      <c r="A13" s="68" t="s">
        <v>69</v>
      </c>
      <c r="B13" s="68" t="s">
        <v>70</v>
      </c>
      <c r="C13" s="68" t="s">
        <v>71</v>
      </c>
    </row>
    <row r="14" spans="1:3">
      <c r="A14" s="68" t="s">
        <v>72</v>
      </c>
      <c r="B14" s="68" t="s">
        <v>73</v>
      </c>
      <c r="C14" s="68" t="s">
        <v>74</v>
      </c>
    </row>
    <row r="15" spans="1:3">
      <c r="A15" s="68" t="s">
        <v>75</v>
      </c>
      <c r="B15" s="68" t="s">
        <v>76</v>
      </c>
      <c r="C15" s="68" t="s">
        <v>77</v>
      </c>
    </row>
    <row r="16" spans="1:3">
      <c r="A16" s="68" t="s">
        <v>7</v>
      </c>
      <c r="B16" s="68" t="s">
        <v>35</v>
      </c>
      <c r="C16" s="68" t="s">
        <v>78</v>
      </c>
    </row>
    <row r="17" spans="1:3">
      <c r="A17" s="68" t="s">
        <v>79</v>
      </c>
      <c r="B17" s="68" t="s">
        <v>80</v>
      </c>
      <c r="C17" s="68" t="s">
        <v>81</v>
      </c>
    </row>
    <row r="18" spans="1:3">
      <c r="A18" s="68" t="s">
        <v>82</v>
      </c>
      <c r="B18" s="68" t="s">
        <v>83</v>
      </c>
      <c r="C18" s="68" t="s">
        <v>84</v>
      </c>
    </row>
    <row r="19" spans="1:3">
      <c r="A19" s="68" t="s">
        <v>85</v>
      </c>
      <c r="B19" s="68" t="s">
        <v>85</v>
      </c>
      <c r="C19" s="68" t="s">
        <v>86</v>
      </c>
    </row>
    <row r="20" spans="1:3">
      <c r="A20" s="68" t="s">
        <v>87</v>
      </c>
      <c r="B20" s="68" t="s">
        <v>100</v>
      </c>
      <c r="C20" s="68" t="s">
        <v>88</v>
      </c>
    </row>
    <row r="21" spans="1:3">
      <c r="A21" s="68" t="s">
        <v>89</v>
      </c>
      <c r="B21" s="68" t="s">
        <v>90</v>
      </c>
      <c r="C21" s="68" t="s">
        <v>91</v>
      </c>
    </row>
    <row r="22" spans="1:3">
      <c r="A22" s="68" t="s">
        <v>92</v>
      </c>
      <c r="B22" s="68" t="s">
        <v>92</v>
      </c>
      <c r="C22" s="68" t="s">
        <v>93</v>
      </c>
    </row>
    <row r="23" spans="1:3">
      <c r="A23" s="68" t="s">
        <v>94</v>
      </c>
      <c r="B23" s="68" t="s">
        <v>94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市川市剣道連盟名簿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西山卓志</dc:creator>
  <cp:lastModifiedBy>西山卓志</cp:lastModifiedBy>
  <cp:lastPrinted>2022-04-30T07:16:52Z</cp:lastPrinted>
  <dcterms:created xsi:type="dcterms:W3CDTF">2022-04-20T09:22:35Z</dcterms:created>
  <dcterms:modified xsi:type="dcterms:W3CDTF">2023-07-25T23:12:19Z</dcterms:modified>
</cp:coreProperties>
</file>